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OE1" sheetId="1" r:id="rId1"/>
    <sheet name="OE2" sheetId="2" r:id="rId2"/>
    <sheet name="OE3" sheetId="3" r:id="rId3"/>
    <sheet name="OE4" sheetId="4" r:id="rId4"/>
    <sheet name="OE5" sheetId="5" r:id="rId5"/>
    <sheet name="OE6" sheetId="6" r:id="rId6"/>
    <sheet name="OE7" sheetId="7" r:id="rId7"/>
    <sheet name="OE8" sheetId="8" r:id="rId8"/>
    <sheet name="OE9" sheetId="9" r:id="rId9"/>
    <sheet name="BB Adressen" sheetId="10" r:id="rId10"/>
    <sheet name="User+Dienste-Adressen" sheetId="11" r:id="rId11"/>
    <sheet name="Transfernetze" sheetId="12" r:id="rId12"/>
    <sheet name="Tabelle1" sheetId="13" r:id="rId13"/>
    <sheet name="Tabelle2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2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3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4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5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6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  <comment ref="F106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  <comment ref="F107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  <comment ref="F108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  <comment ref="F109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  <comment ref="F110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7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8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comments9.xml><?xml version="1.0" encoding="utf-8"?>
<comments xmlns="http://schemas.openxmlformats.org/spreadsheetml/2006/main">
  <authors>
    <author>Kiendl Robert</author>
  </authors>
  <commentList>
    <comment ref="F105" authorId="0">
      <text>
        <r>
          <rPr>
            <b/>
            <sz val="8"/>
            <rFont val="Tahoma"/>
            <family val="2"/>
          </rPr>
          <t>Kiendl Robert:</t>
        </r>
        <r>
          <rPr>
            <sz val="8"/>
            <rFont val="Tahoma"/>
            <family val="2"/>
          </rPr>
          <t xml:space="preserve">
Verwaltung AX25 alt</t>
        </r>
      </text>
    </comment>
  </commentList>
</comments>
</file>

<file path=xl/sharedStrings.xml><?xml version="1.0" encoding="utf-8"?>
<sst xmlns="http://schemas.openxmlformats.org/spreadsheetml/2006/main" count="3269" uniqueCount="384">
  <si>
    <t>Start</t>
  </si>
  <si>
    <t>Ende</t>
  </si>
  <si>
    <t>Bemerkung</t>
  </si>
  <si>
    <t>Art</t>
  </si>
  <si>
    <t>B</t>
  </si>
  <si>
    <t>U</t>
  </si>
  <si>
    <t>Routing</t>
  </si>
  <si>
    <r>
      <rPr>
        <b/>
        <sz val="11"/>
        <color indexed="8"/>
        <rFont val="Calibri"/>
        <family val="2"/>
      </rPr>
      <t xml:space="preserve">Vermerk: </t>
    </r>
    <r>
      <rPr>
        <sz val="11"/>
        <color theme="1"/>
        <rFont val="Calibri"/>
        <family val="2"/>
      </rPr>
      <t xml:space="preserve">Innerhalb der roten Pfeile befindet sich die Hardware. </t>
    </r>
  </si>
  <si>
    <t>Die blauen Rechtecke veranschaulichen die Adresszuweisung der Hardware , jedoch stellen selbst keine Geräte dar.</t>
  </si>
  <si>
    <t>OE1 entspricht weitesgehend KDA</t>
  </si>
  <si>
    <t>frei nach KDA</t>
  </si>
  <si>
    <t>war bei KDA größtenteils OE3ern zugeordnet</t>
  </si>
  <si>
    <t>war bei KDA fast zur Gänze OE5ern zugeordnet</t>
  </si>
  <si>
    <t>war alles OE2 bei KDA</t>
  </si>
  <si>
    <t>alles OE7 bei KDA</t>
  </si>
  <si>
    <t>alles OE8 / frei nach KDA</t>
  </si>
  <si>
    <t>(drei OE7er noch in 193)</t>
  </si>
  <si>
    <t>Vermerk: Segmentierungen durch Regionsadmin (N/O/S/W) und/oder durch Landesadmin Oex</t>
  </si>
  <si>
    <t>weitestgehend OE6 bei KDA</t>
  </si>
  <si>
    <t>alles OE9 bzw. frei bei KDA</t>
  </si>
  <si>
    <t>(Ausnahme eine Riege OE6er ~ 10 Addr.)</t>
  </si>
  <si>
    <t>D</t>
  </si>
  <si>
    <t>U/D</t>
  </si>
  <si>
    <t>User/Dienst</t>
  </si>
  <si>
    <t>Backbone-Range für Hamnet NORD</t>
  </si>
  <si>
    <t>Backbone-Range für Hamnet WEST</t>
  </si>
  <si>
    <t>Backbone-Range für Hamnet SÜD</t>
  </si>
  <si>
    <t>Backbone-Range für Hamnet OST</t>
  </si>
  <si>
    <t>OE2, OE7, OE9</t>
  </si>
  <si>
    <t>OE6, OE8</t>
  </si>
  <si>
    <t>OE1, OE4</t>
  </si>
  <si>
    <t>Geräte zum Backbonebetrieb und Adminadressen</t>
  </si>
  <si>
    <t>44.143.240.1</t>
  </si>
  <si>
    <t>44.143.243.1</t>
  </si>
  <si>
    <t>44.143.246.1</t>
  </si>
  <si>
    <t>44.143.249.1</t>
  </si>
  <si>
    <t xml:space="preserve">ROUTER </t>
  </si>
  <si>
    <r>
      <t xml:space="preserve">Router im Netz - </t>
    </r>
    <r>
      <rPr>
        <b/>
        <i/>
        <sz val="11"/>
        <color indexed="10"/>
        <rFont val="Calibri"/>
        <family val="2"/>
      </rPr>
      <t>zu belegen von 254 abwärts</t>
    </r>
  </si>
  <si>
    <t>8188 Adressen, segmentiert auf 20bit</t>
  </si>
  <si>
    <t xml:space="preserve">OE1 Nichtgeschützer Bereich  </t>
  </si>
  <si>
    <t>Frei, Testzwecke</t>
  </si>
  <si>
    <t>Frei, nicht zu belegen, weitere 4096 Adressen</t>
  </si>
  <si>
    <t>OE1 Freier Bereich  weitere 4096 Addr.</t>
  </si>
  <si>
    <t>4096 Adressen, segmentiert auf 20bit</t>
  </si>
  <si>
    <t>OE3, OE5</t>
  </si>
  <si>
    <t>USER / DIENSTE Adresspool OE1</t>
  </si>
  <si>
    <t>Breite</t>
  </si>
  <si>
    <t>4094 Adressen, segmentiert auf 20bit</t>
  </si>
  <si>
    <t>USER / DIENSTE Adresspool OE2</t>
  </si>
  <si>
    <t>USER / DIENSTE Adresspool OE4</t>
  </si>
  <si>
    <t xml:space="preserve">OE4 Nichtgeschützer Bereich  </t>
  </si>
  <si>
    <t>USER / DIENSTE Adresspool OE7</t>
  </si>
  <si>
    <t xml:space="preserve">OE7 Nichtgeschützer Bereich  </t>
  </si>
  <si>
    <t>OE7 Freier Bereich  weitere 4096 Addr.</t>
  </si>
  <si>
    <t>USER / DIENSTE Adresspool OE9</t>
  </si>
  <si>
    <t xml:space="preserve">OE9 Nichtgeschützer Bereich  </t>
  </si>
  <si>
    <t>USER / DIENSTE Adresspool OE6</t>
  </si>
  <si>
    <t xml:space="preserve">OE6 Nichtgeschützer Bereich  </t>
  </si>
  <si>
    <t>USER / DIENSTE Adresspool OE8</t>
  </si>
  <si>
    <t xml:space="preserve">OE8 Nichtgeschützer Bereich  </t>
  </si>
  <si>
    <t>USER / DIENSTE Adresspool OE3</t>
  </si>
  <si>
    <t xml:space="preserve">OE3 Nichtgeschützer Bereich  </t>
  </si>
  <si>
    <t>OE3 Freier Bereich  weitere 4096 Addr.</t>
  </si>
  <si>
    <t>USER / DIENSTE Adresspool OE5</t>
  </si>
  <si>
    <t xml:space="preserve">OE5 Nichtgeschützer Bereich  </t>
  </si>
  <si>
    <t>OE5 Freier Bereich  weitere 4096 Addr.</t>
  </si>
  <si>
    <t>Adresszuteilung für USER und "DIENSTE FÜR USER", zB.: IP-PR Digipeater, Webserver, etc ... 
 (exkl. BB-Dienste zum Betrieb des Netzes selbst)</t>
  </si>
  <si>
    <t>AMPR-AX25</t>
  </si>
  <si>
    <r>
      <t xml:space="preserve">Dieser 24-Bit Bereich wird in </t>
    </r>
    <r>
      <rPr>
        <b/>
        <i/>
        <sz val="12"/>
        <color indexed="8"/>
        <rFont val="Calibri"/>
        <family val="2"/>
      </rPr>
      <t>/29 Bit-Netzen</t>
    </r>
    <r>
      <rPr>
        <i/>
        <sz val="12"/>
        <color indexed="8"/>
        <rFont val="Calibri"/>
        <family val="2"/>
      </rPr>
      <t xml:space="preserve"> segmentiert. Jedes segmentierte Netz dient </t>
    </r>
    <r>
      <rPr>
        <b/>
        <i/>
        <sz val="12"/>
        <color indexed="8"/>
        <rFont val="Calibri"/>
        <family val="2"/>
      </rPr>
      <t>für einen Auslandslink</t>
    </r>
    <r>
      <rPr>
        <i/>
        <sz val="12"/>
        <color indexed="8"/>
        <rFont val="Calibri"/>
        <family val="2"/>
      </rPr>
      <t>. Beide Partner haben an ihrem Interface eine Adresse!</t>
    </r>
  </si>
  <si>
    <t>OE1 Transfernetze Nachbarland-Links</t>
  </si>
  <si>
    <t>OE2 Transfernetze Nachbarland-Links</t>
  </si>
  <si>
    <t>OE9 Transfernetze Nachbarland-Links</t>
  </si>
  <si>
    <t>OE8 Transfernetze Nachbarland-Links</t>
  </si>
  <si>
    <t>OE7 Transfernetze Nachbarland-Links</t>
  </si>
  <si>
    <t>OE5 Transfernetze Nachbarland-Links</t>
  </si>
  <si>
    <t>OE4 Transfernetze Nachbarland-Links</t>
  </si>
  <si>
    <t>OE3 Transfernetze Nachbarland-Links</t>
  </si>
  <si>
    <t>Auslandslink 1</t>
  </si>
  <si>
    <t>Auslandslink 2</t>
  </si>
  <si>
    <t>Auslandslink 3</t>
  </si>
  <si>
    <t>Auslandslink 4</t>
  </si>
  <si>
    <t>Auslandslink 5</t>
  </si>
  <si>
    <t>Auslandslink 6</t>
  </si>
  <si>
    <t>Auslandslink 7</t>
  </si>
  <si>
    <t>Auslandslink 8</t>
  </si>
  <si>
    <t>Auslandslink 9</t>
  </si>
  <si>
    <t>Auslandslink 10</t>
  </si>
  <si>
    <t>Auslandslink 11</t>
  </si>
  <si>
    <t>und so weiter</t>
  </si>
  <si>
    <t>Dies bedeutet folgende Netze :</t>
  </si>
  <si>
    <t>nutzbar 6 Adressen</t>
  </si>
  <si>
    <t>Beispiel Auslandslink 3</t>
  </si>
  <si>
    <t>Beispiel Auslandslink 4</t>
  </si>
  <si>
    <t>Beispiel Auslandslink 5</t>
  </si>
  <si>
    <t>Beispiel Auslandslink 6</t>
  </si>
  <si>
    <t>Beispiel Auslandslink 7</t>
  </si>
  <si>
    <t>Beispiel Auslandslink 8</t>
  </si>
  <si>
    <t>Beispiel Auslandslink 9</t>
  </si>
  <si>
    <t>Beispiel Auslandslink 10</t>
  </si>
  <si>
    <t>Beispiel Auslandslink 11</t>
  </si>
  <si>
    <t>Auslandspartner</t>
  </si>
  <si>
    <t>Zu vergeben auf den jeweiligen Bearing Interfaces der Links</t>
  </si>
  <si>
    <t>BEISPIELE OE2</t>
  </si>
  <si>
    <t>Tranfernetze für Links in Nachbarländer (D, ITA, etc …) anhand Beispielen OE2</t>
  </si>
  <si>
    <t>Netzadresse</t>
  </si>
  <si>
    <t>Broadcastadresse</t>
  </si>
  <si>
    <t>73 OE7BKH OE7FMI März 2009</t>
  </si>
  <si>
    <t>Inlandspartner</t>
  </si>
  <si>
    <t>AMPR-AX25 1</t>
  </si>
  <si>
    <t>1/26</t>
  </si>
  <si>
    <t>AMPR-AX25 2</t>
  </si>
  <si>
    <t>AMPR-AX25 3</t>
  </si>
  <si>
    <t>1/27</t>
  </si>
  <si>
    <t>AMPR-AX25 4</t>
  </si>
  <si>
    <t>AMPR-AX25 5</t>
  </si>
  <si>
    <t>AMPR-AX25 6</t>
  </si>
  <si>
    <t>OLSR User 1</t>
  </si>
  <si>
    <t>OLSR</t>
  </si>
  <si>
    <t>OLSR User 2</t>
  </si>
  <si>
    <t>OLSR User 3</t>
  </si>
  <si>
    <t>OLSR User 4</t>
  </si>
  <si>
    <t>OLSR User 5</t>
  </si>
  <si>
    <t>161+162 ampr digi, 160+191 broadcast</t>
  </si>
  <si>
    <t>129+130 ampr digi, 128+159 broadcast</t>
  </si>
  <si>
    <t>225+226 ampr digi, 224+255 broadcast</t>
  </si>
  <si>
    <t>193+194 ampr digi, 192+223 broadcast</t>
  </si>
  <si>
    <t>1+2 ampr digi, 0+63 broadcast</t>
  </si>
  <si>
    <t>65+66 ampr digi, 64+127 broadcast</t>
  </si>
  <si>
    <t>225 olsr digi, 224+255 broadcast</t>
  </si>
  <si>
    <t>193 olsr digi, 192+223 broadcast</t>
  </si>
  <si>
    <t>161 olsr digi, 160+191 broadcast</t>
  </si>
  <si>
    <t>129 olsr digi, 128+159 broadcast</t>
  </si>
  <si>
    <t>165 olsr digi, 64+127 broadcast</t>
  </si>
  <si>
    <t>01 olsr digi, 0+63 broadcast</t>
  </si>
  <si>
    <t>OE6</t>
  </si>
  <si>
    <t>BGP</t>
  </si>
  <si>
    <t>OE8</t>
  </si>
  <si>
    <t>44.143.247.1</t>
  </si>
  <si>
    <t>OE4</t>
  </si>
  <si>
    <t>44.143.250.1</t>
  </si>
  <si>
    <t>OE1</t>
  </si>
  <si>
    <t>OE3</t>
  </si>
  <si>
    <t>OE5</t>
  </si>
  <si>
    <t>44.143.242.1</t>
  </si>
  <si>
    <t>OE2</t>
  </si>
  <si>
    <t>44.143.244.1</t>
  </si>
  <si>
    <t>OE9</t>
  </si>
  <si>
    <t>44.143.245.1</t>
  </si>
  <si>
    <r>
      <t xml:space="preserve">Router im Usernetz sofern Bedarf besteht- </t>
    </r>
    <r>
      <rPr>
        <b/>
        <i/>
        <sz val="11"/>
        <color indexed="10"/>
        <rFont val="Calibri"/>
        <family val="2"/>
      </rPr>
      <t>zu belegen von 254 abwärts</t>
    </r>
  </si>
  <si>
    <r>
      <t xml:space="preserve">Netzform: 8x </t>
    </r>
    <r>
      <rPr>
        <b/>
        <i/>
        <sz val="12"/>
        <color indexed="8"/>
        <rFont val="Calibri"/>
        <family val="2"/>
      </rPr>
      <t>1/25</t>
    </r>
    <r>
      <rPr>
        <i/>
        <sz val="12"/>
        <color indexed="8"/>
        <rFont val="Calibri"/>
        <family val="2"/>
      </rPr>
      <t xml:space="preserve">  für 8 Standorte pro Bundesland</t>
    </r>
  </si>
  <si>
    <t>Webserver, FTP, Fileshare</t>
  </si>
  <si>
    <t>DNS Server</t>
  </si>
  <si>
    <t>Mailserver</t>
  </si>
  <si>
    <t>Various Services</t>
  </si>
  <si>
    <t>Standort 1</t>
  </si>
  <si>
    <t>Mailserver für das HAMNET</t>
  </si>
  <si>
    <t>DNS Primary, Secondary</t>
  </si>
  <si>
    <t>Authentifizierung</t>
  </si>
  <si>
    <t>Authentifizierung (Radius)</t>
  </si>
  <si>
    <t>Knoten-IPs (XNET)- Digipeater</t>
  </si>
  <si>
    <t>AXIP/AXUDP Connects (XNET)-Digis</t>
  </si>
  <si>
    <t>Server im Bereich HTTP, FTP, Samba, etc … frei nach Standortadmin</t>
  </si>
  <si>
    <t>Varius Services nach Bedarf / Standortadmin .
Alle Services (VoiP, ATV, Remote, HF Gateways, weitere Webserver usw…)</t>
  </si>
  <si>
    <t>OE7 Poolsegment 1 für fixe Services</t>
  </si>
  <si>
    <t>eBGP/iBGP</t>
  </si>
  <si>
    <t>iBGP</t>
  </si>
  <si>
    <t>Standort 2</t>
  </si>
  <si>
    <t>OE7 Poolsegment 2 für fixe Services</t>
  </si>
  <si>
    <t>Xnet Knoten Adressen / Digiadressen</t>
  </si>
  <si>
    <t>AXUDP / AXIP Connexts (zb.: von XNET) für Links</t>
  </si>
  <si>
    <t>Standort 3</t>
  </si>
  <si>
    <t>OE7 Poolsegment 3 für fixe Services</t>
  </si>
  <si>
    <t>OE7 Poolsegment 4 für fixe Services</t>
  </si>
  <si>
    <t>Standort 4</t>
  </si>
  <si>
    <t>OE7 Poolsegment 8 für fixe Services</t>
  </si>
  <si>
    <t>Standort 8</t>
  </si>
  <si>
    <t>Standort 7</t>
  </si>
  <si>
    <t>OE7 Poolsegment 7 für fixe Services</t>
  </si>
  <si>
    <t>Standort 6</t>
  </si>
  <si>
    <t>OE7 Poolsegment 6 für fixe Services</t>
  </si>
  <si>
    <t>OE7 Poolsegment 5  für fixe Services</t>
  </si>
  <si>
    <t>Standort 5</t>
  </si>
  <si>
    <t>Weitere Segmentierungen gemäß Landesadmin</t>
  </si>
  <si>
    <t>OE7 Poolsegment OLSR+ PR AX</t>
  </si>
  <si>
    <t>OLSR, IP over AX</t>
  </si>
  <si>
    <t>AMPR AX25 + OLSR User</t>
  </si>
  <si>
    <t>OLSR
AX25</t>
  </si>
  <si>
    <t>Netzform: 8/24 für 8 Standorte pro Bundesland</t>
  </si>
  <si>
    <t>User Standort 1 - DHCP</t>
  </si>
  <si>
    <t>USER 1 (DHCP)</t>
  </si>
  <si>
    <t>OE7 Poolsegment User DHCP  1</t>
  </si>
  <si>
    <t>8/24</t>
  </si>
  <si>
    <t>OE7 DHCP 1-8</t>
  </si>
  <si>
    <t>8188 Adressen</t>
  </si>
  <si>
    <t xml:space="preserve">OE7 </t>
  </si>
  <si>
    <t>OE7 Poolsegment User DHCP  2</t>
  </si>
  <si>
    <t>OE7 Poolsegment User DHCP  3</t>
  </si>
  <si>
    <t>OE7 Poolsegment User DHCP  4</t>
  </si>
  <si>
    <t>OE7 Poolsegment User DHCP  5</t>
  </si>
  <si>
    <t>OE7 Poolsegment User DHCP  6</t>
  </si>
  <si>
    <t>OE7 Poolsegment User DHCP  7</t>
  </si>
  <si>
    <t>OE7 Poolsegment User DHCP  8</t>
  </si>
  <si>
    <t>OE7Services 1-8</t>
  </si>
  <si>
    <t>8/25</t>
  </si>
  <si>
    <t>Netzform: 8/25 für 8 Standorte pro Bundesland</t>
  </si>
  <si>
    <t>USER 2 (DHCP)</t>
  </si>
  <si>
    <t>USER 3 (DHCP)</t>
  </si>
  <si>
    <t>USER 4 (DHCP)</t>
  </si>
  <si>
    <t>USER 5 (DHCP)</t>
  </si>
  <si>
    <t>USER 6 (DHCP)</t>
  </si>
  <si>
    <t>USER 7 (DHCP)</t>
  </si>
  <si>
    <t>USER 8 (DHCP)</t>
  </si>
  <si>
    <t>ROUTER f. USER</t>
  </si>
  <si>
    <t>OE1 DHCP 1-8</t>
  </si>
  <si>
    <t>OE1 Poolsegment User DHCP  1</t>
  </si>
  <si>
    <t>OE1 Poolsegment User DHCP  2</t>
  </si>
  <si>
    <t>OE1 Poolsegment User DHCP  3</t>
  </si>
  <si>
    <t>OE1 Poolsegment User DHCP  4</t>
  </si>
  <si>
    <t>OE1 Poolsegment User DHCP  5</t>
  </si>
  <si>
    <t>OE1 Poolsegment User DHCP  6</t>
  </si>
  <si>
    <t>OE1 Poolsegment User DHCP  7</t>
  </si>
  <si>
    <t>OE1 Poolsegment User DHCP  8</t>
  </si>
  <si>
    <t>OE1Services 1-8</t>
  </si>
  <si>
    <t>OE1 Poolsegment 1 für fixe Services</t>
  </si>
  <si>
    <t>OE1 Poolsegment 2 für fixe Services</t>
  </si>
  <si>
    <t>OE1 Poolsegment 3 für fixe Services</t>
  </si>
  <si>
    <t>OE1 Poolsegment 4 für fixe Services</t>
  </si>
  <si>
    <t>OE1 Poolsegment 5  für fixe Services</t>
  </si>
  <si>
    <t>OE1 Poolsegment 6 für fixe Services</t>
  </si>
  <si>
    <t>OE1 Poolsegment 7 für fixe Services</t>
  </si>
  <si>
    <t>OE1 Poolsegment 8 für fixe Services</t>
  </si>
  <si>
    <t>OE1 Poolsegment OLSR+ PR AX</t>
  </si>
  <si>
    <t>OE2 DHCP 1-8</t>
  </si>
  <si>
    <t>OE2 Poolsegment User DHCP  1</t>
  </si>
  <si>
    <t>OE2 Poolsegment User DHCP  2</t>
  </si>
  <si>
    <t>OE2 Poolsegment User DHCP  3</t>
  </si>
  <si>
    <t>OE2 Poolsegment User DHCP  4</t>
  </si>
  <si>
    <t>OE2 Poolsegment User DHCP  5</t>
  </si>
  <si>
    <t>OE2 Poolsegment User DHCP  6</t>
  </si>
  <si>
    <t>OE2 Poolsegment User DHCP  7</t>
  </si>
  <si>
    <t>OE2 Poolsegment User DHCP  8</t>
  </si>
  <si>
    <t>OE2Services 1-8</t>
  </si>
  <si>
    <t>OE2 Poolsegment 1 für fixe Services</t>
  </si>
  <si>
    <t>OE2 Poolsegment 2 für fixe Services</t>
  </si>
  <si>
    <t>OE2 Poolsegment 3 für fixe Services</t>
  </si>
  <si>
    <t>OE2 Poolsegment 4 für fixe Services</t>
  </si>
  <si>
    <t>OE2 Poolsegment 5  für fixe Services</t>
  </si>
  <si>
    <t>OE2 Poolsegment 6 für fixe Services</t>
  </si>
  <si>
    <t>OE2 Poolsegment 7 für fixe Services</t>
  </si>
  <si>
    <t>OE2 Poolsegment 8 für fixe Services</t>
  </si>
  <si>
    <t>OE2 Poolsegment OLSR+ PR AX</t>
  </si>
  <si>
    <t xml:space="preserve">OE2 Nichtgeschützer Bereich  </t>
  </si>
  <si>
    <t>OE3 DHCP 1-8</t>
  </si>
  <si>
    <t>OE3 Poolsegment User DHCP  1</t>
  </si>
  <si>
    <t>OE3 Poolsegment User DHCP  2</t>
  </si>
  <si>
    <t>OE3 Poolsegment User DHCP  3</t>
  </si>
  <si>
    <t>OE3 Poolsegment User DHCP  4</t>
  </si>
  <si>
    <t>OE3 Poolsegment User DHCP  5</t>
  </si>
  <si>
    <t>OE3 Poolsegment User DHCP  6</t>
  </si>
  <si>
    <t>OE3 Poolsegment User DHCP  7</t>
  </si>
  <si>
    <t>OE3 Poolsegment User DHCP  8</t>
  </si>
  <si>
    <t>OE3Services 1-8</t>
  </si>
  <si>
    <t>OE3 Poolsegment 1 für fixe Services</t>
  </si>
  <si>
    <t>OE3 Poolsegment 2 für fixe Services</t>
  </si>
  <si>
    <t>OE3 Poolsegment 3 für fixe Services</t>
  </si>
  <si>
    <t>OE3 Poolsegment 4 für fixe Services</t>
  </si>
  <si>
    <t>OE3 Poolsegment 5  für fixe Services</t>
  </si>
  <si>
    <t>OE3 Poolsegment 6 für fixe Services</t>
  </si>
  <si>
    <t>OE3 Poolsegment 7 für fixe Services</t>
  </si>
  <si>
    <t>OE3 Poolsegment 8 für fixe Services</t>
  </si>
  <si>
    <t>OE3 Poolsegment OLSR+ PR AX</t>
  </si>
  <si>
    <t>OE4 DHCP 1-8</t>
  </si>
  <si>
    <t>OE4 Poolsegment User DHCP  1</t>
  </si>
  <si>
    <t>OE4 Poolsegment User DHCP  2</t>
  </si>
  <si>
    <t>OE4 Poolsegment User DHCP  3</t>
  </si>
  <si>
    <t>OE4 Poolsegment User DHCP  4</t>
  </si>
  <si>
    <t>OE4 Poolsegment User DHCP  5</t>
  </si>
  <si>
    <t>OE4 Poolsegment User DHCP  6</t>
  </si>
  <si>
    <t>OE4 Poolsegment User DHCP  7</t>
  </si>
  <si>
    <t>OE4 Poolsegment User DHCP  8</t>
  </si>
  <si>
    <t>OE4Services 1-8</t>
  </si>
  <si>
    <t>OE4 Poolsegment 1 für fixe Services</t>
  </si>
  <si>
    <t>OE4 Poolsegment 2 für fixe Services</t>
  </si>
  <si>
    <t>OE4 Poolsegment 3 für fixe Services</t>
  </si>
  <si>
    <t>OE4 Poolsegment 4 für fixe Services</t>
  </si>
  <si>
    <t>OE4 Poolsegment 5  für fixe Services</t>
  </si>
  <si>
    <t>OE4 Poolsegment 6 für fixe Services</t>
  </si>
  <si>
    <t>OE4 Poolsegment 7 für fixe Services</t>
  </si>
  <si>
    <t>OE4 Poolsegment 8 für fixe Services</t>
  </si>
  <si>
    <t>OE4 Poolsegment OLSR+ PR AX</t>
  </si>
  <si>
    <t>OE5 DHCP 1-8</t>
  </si>
  <si>
    <t>OE5 Poolsegment User DHCP  1</t>
  </si>
  <si>
    <t>OE5 Poolsegment User DHCP  2</t>
  </si>
  <si>
    <t>OE5 Poolsegment User DHCP  3</t>
  </si>
  <si>
    <t>OE5 Poolsegment User DHCP  4</t>
  </si>
  <si>
    <t>OE5 Poolsegment User DHCP  5</t>
  </si>
  <si>
    <t>OE5 Poolsegment User DHCP  6</t>
  </si>
  <si>
    <t>OE5 Poolsegment User DHCP  7</t>
  </si>
  <si>
    <t>OE5 Poolsegment User DHCP  8</t>
  </si>
  <si>
    <t>OE5 Services 1-8</t>
  </si>
  <si>
    <t>OE5 Poolsegment 1 für fixe Services</t>
  </si>
  <si>
    <t>OE5 Poolsegment 2 für fixe Services</t>
  </si>
  <si>
    <t>OE5 Poolsegment 3 für fixe Services</t>
  </si>
  <si>
    <t>OE5 Poolsegment 4 für fixe Services</t>
  </si>
  <si>
    <t>OE5 Poolsegment 5  für fixe Services</t>
  </si>
  <si>
    <t>OE5 Poolsegment 6 für fixe Services</t>
  </si>
  <si>
    <t>OE5 Poolsegment 7 für fixe Services</t>
  </si>
  <si>
    <t>OE5 Poolsegment 8 für fixe Services</t>
  </si>
  <si>
    <t>OE5 Poolsegment OLSR+ PR AX</t>
  </si>
  <si>
    <t>OE6 DHCP 1-8</t>
  </si>
  <si>
    <t>OE6 Poolsegment User DHCP  1</t>
  </si>
  <si>
    <t>OE6 Poolsegment User DHCP  2</t>
  </si>
  <si>
    <t>OE6 Poolsegment User DHCP  3</t>
  </si>
  <si>
    <t>OE6 Poolsegment User DHCP  4</t>
  </si>
  <si>
    <t>OE6 Poolsegment User DHCP  5</t>
  </si>
  <si>
    <t>OE6 Poolsegment User DHCP  6</t>
  </si>
  <si>
    <t>OE6 Poolsegment User DHCP  7</t>
  </si>
  <si>
    <t>OE6 Poolsegment User DHCP  8</t>
  </si>
  <si>
    <t>OE6 Services 1-8</t>
  </si>
  <si>
    <t>OE6 Poolsegment 1 für fixe Services</t>
  </si>
  <si>
    <t>OE6 Poolsegment 2 für fixe Services</t>
  </si>
  <si>
    <t>OE6 Poolsegment 3 für fixe Services</t>
  </si>
  <si>
    <t>OE6 Poolsegment 4 für fixe Services</t>
  </si>
  <si>
    <t>OE6 Poolsegment 5  für fixe Services</t>
  </si>
  <si>
    <t>OE6 Poolsegment 6 für fixe Services</t>
  </si>
  <si>
    <t>OE6 Poolsegment 7 für fixe Services</t>
  </si>
  <si>
    <t>OE6 Poolsegment 8 für fixe Services</t>
  </si>
  <si>
    <t>OE6 Poolsegment OLSR+ PR AX</t>
  </si>
  <si>
    <t>OE6 Transfernetze Nachbarland-Links</t>
  </si>
  <si>
    <t>OE8 DHCP 1-8</t>
  </si>
  <si>
    <t>OE8 Poolsegment User DHCP  1</t>
  </si>
  <si>
    <t>OE8 Poolsegment User DHCP  2</t>
  </si>
  <si>
    <t>OE8 Poolsegment User DHCP  3</t>
  </si>
  <si>
    <t>OE8 Poolsegment User DHCP  4</t>
  </si>
  <si>
    <t>OE8 Poolsegment User DHCP  5</t>
  </si>
  <si>
    <t>OE8 Poolsegment User DHCP  6</t>
  </si>
  <si>
    <t>OE8 Poolsegment User DHCP  7</t>
  </si>
  <si>
    <t>OE8 Poolsegment User DHCP  8</t>
  </si>
  <si>
    <t>OE8Services 1-8</t>
  </si>
  <si>
    <t>OE8 Poolsegment 1 für fixe Services</t>
  </si>
  <si>
    <t>OE8 Poolsegment 2 für fixe Services</t>
  </si>
  <si>
    <t>OE8 Poolsegment 3 für fixe Services</t>
  </si>
  <si>
    <t>OE8 Poolsegment 4 für fixe Services</t>
  </si>
  <si>
    <t>OE8 Poolsegment 5  für fixe Services</t>
  </si>
  <si>
    <t>OE8 Poolsegment 6 für fixe Services</t>
  </si>
  <si>
    <t>OE8 Poolsegment 7 für fixe Services</t>
  </si>
  <si>
    <t>OE8 Poolsegment 8 für fixe Services</t>
  </si>
  <si>
    <t>OE8 Poolsegment OLSR+ PR AX</t>
  </si>
  <si>
    <t>OE9 DHCP 1-8</t>
  </si>
  <si>
    <t>OE9 Poolsegment User DHCP  1</t>
  </si>
  <si>
    <t>OE9 Poolsegment User DHCP  2</t>
  </si>
  <si>
    <t>OE9 Poolsegment User DHCP  3</t>
  </si>
  <si>
    <t>OE9 Poolsegment User DHCP  4</t>
  </si>
  <si>
    <t>OE9 Poolsegment User DHCP  5</t>
  </si>
  <si>
    <t>OE9 Poolsegment User DHCP  6</t>
  </si>
  <si>
    <t>OE9 Poolsegment User DHCP  7</t>
  </si>
  <si>
    <t>OE9 Poolsegment User DHCP  8</t>
  </si>
  <si>
    <t>OE9Services 1-8</t>
  </si>
  <si>
    <t>OE9 Poolsegment 1 für fixe Services</t>
  </si>
  <si>
    <t>OE9 Poolsegment 2 für fixe Services</t>
  </si>
  <si>
    <t>OE9 Poolsegment 3 für fixe Services</t>
  </si>
  <si>
    <t>OE9 Poolsegment 4 für fixe Services</t>
  </si>
  <si>
    <t>OE9 Poolsegment 5  für fixe Services</t>
  </si>
  <si>
    <t>OE9 Poolsegment 6 für fixe Services</t>
  </si>
  <si>
    <t>OE9 Poolsegment 7 für fixe Services</t>
  </si>
  <si>
    <t>OE9 Poolsegment 8 für fixe Services</t>
  </si>
  <si>
    <t>OE9 Poolsegment OLSR+ PR AX</t>
  </si>
  <si>
    <t xml:space="preserve">Adresszuteilung für die BACKBONE / HAMNET Hardware (4 Geographische Regionen)
</t>
  </si>
  <si>
    <t>Pro Brundesland ein abeschlossenes /24 Netz</t>
  </si>
  <si>
    <t>Details siehe Landesaufteilung</t>
  </si>
  <si>
    <t>Auslandslink DB0AAT-OE2XZR-2</t>
  </si>
  <si>
    <t>Auslandslink DB0WGS-OE2XZR</t>
  </si>
  <si>
    <t>Auslandslink DB0WGS-OE5XLL</t>
  </si>
  <si>
    <t>BEISPIELE OE5</t>
  </si>
  <si>
    <t>Beispiel Auslandslink 2</t>
  </si>
  <si>
    <t>BGP AS-NR: 64512(-64519)</t>
  </si>
  <si>
    <t>BGP AS-NR: 64520(-64529)</t>
  </si>
  <si>
    <t>BGP AS-NR: 64530(-64539)</t>
  </si>
  <si>
    <t>BGP AS-NR: 64540(-64549)</t>
  </si>
  <si>
    <t>BGP AS-NR: 64550(-64559)</t>
  </si>
  <si>
    <t>BGP AS-NR: 64560(-64569)</t>
  </si>
  <si>
    <t>BGP AS-NR: 64570(-64579)</t>
  </si>
  <si>
    <t>BGP AS-NR: 64580(-64589)</t>
  </si>
  <si>
    <t>BGP AS-NR: 64590(-64599)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</si>
</sst>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&quot;/24&quot;"/>
    <numFmt numFmtId="173" formatCode="&quot;44.143.&quot;000,000"/>
    <numFmt numFmtId="174" formatCode="#&quot;/25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i/>
      <sz val="14"/>
      <color indexed="12"/>
      <name val="Calibri"/>
      <family val="2"/>
    </font>
    <font>
      <sz val="12"/>
      <color indexed="12"/>
      <name val="Calibri"/>
      <family val="2"/>
    </font>
    <font>
      <sz val="14"/>
      <color indexed="12"/>
      <name val="Calibri"/>
      <family val="2"/>
    </font>
    <font>
      <i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2006BA"/>
      <name val="Calibri"/>
      <family val="2"/>
    </font>
    <font>
      <i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2006BA"/>
      <name val="Calibri"/>
      <family val="2"/>
    </font>
    <font>
      <sz val="11"/>
      <color rgb="FF2006BA"/>
      <name val="Calibri"/>
      <family val="2"/>
    </font>
    <font>
      <i/>
      <sz val="14"/>
      <color rgb="FF2006BA"/>
      <name val="Calibri"/>
      <family val="2"/>
    </font>
    <font>
      <sz val="12"/>
      <color rgb="FF2006BA"/>
      <name val="Calibri"/>
      <family val="2"/>
    </font>
    <font>
      <sz val="14"/>
      <color rgb="FF2006BA"/>
      <name val="Calibri"/>
      <family val="2"/>
    </font>
    <font>
      <i/>
      <sz val="12"/>
      <color theme="1"/>
      <name val="Calibri"/>
      <family val="2"/>
    </font>
    <font>
      <i/>
      <sz val="12"/>
      <color rgb="FF2006BA"/>
      <name val="Calibri"/>
      <family val="2"/>
    </font>
    <font>
      <b/>
      <sz val="14"/>
      <color theme="1"/>
      <name val="Calibri"/>
      <family val="2"/>
    </font>
    <font>
      <b/>
      <sz val="12"/>
      <color rgb="FF2006BA"/>
      <name val="Calibri"/>
      <family val="2"/>
    </font>
    <font>
      <b/>
      <sz val="11"/>
      <color theme="3" tint="0.39998000860214233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64" fillId="11" borderId="10" xfId="0" applyFont="1" applyFill="1" applyBorder="1" applyAlignment="1">
      <alignment wrapText="1"/>
    </xf>
    <xf numFmtId="0" fontId="64" fillId="11" borderId="11" xfId="0" applyFont="1" applyFill="1" applyBorder="1" applyAlignment="1">
      <alignment wrapText="1"/>
    </xf>
    <xf numFmtId="0" fontId="64" fillId="11" borderId="12" xfId="0" applyFont="1" applyFill="1" applyBorder="1" applyAlignment="1">
      <alignment wrapText="1"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17" xfId="0" applyFill="1" applyBorder="1" applyAlignment="1">
      <alignment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67" fillId="16" borderId="18" xfId="0" applyFont="1" applyFill="1" applyBorder="1" applyAlignment="1">
      <alignment wrapText="1"/>
    </xf>
    <xf numFmtId="0" fontId="67" fillId="16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0" fontId="52" fillId="33" borderId="17" xfId="0" applyFont="1" applyFill="1" applyBorder="1" applyAlignment="1">
      <alignment wrapText="1"/>
    </xf>
    <xf numFmtId="0" fontId="0" fillId="10" borderId="19" xfId="0" applyFont="1" applyFill="1" applyBorder="1" applyAlignment="1">
      <alignment horizontal="center"/>
    </xf>
    <xf numFmtId="0" fontId="0" fillId="10" borderId="19" xfId="0" applyFont="1" applyFill="1" applyBorder="1" applyAlignment="1">
      <alignment/>
    </xf>
    <xf numFmtId="0" fontId="64" fillId="10" borderId="12" xfId="0" applyFont="1" applyFill="1" applyBorder="1" applyAlignment="1">
      <alignment wrapText="1"/>
    </xf>
    <xf numFmtId="0" fontId="68" fillId="10" borderId="19" xfId="0" applyFont="1" applyFill="1" applyBorder="1" applyAlignment="1">
      <alignment wrapText="1"/>
    </xf>
    <xf numFmtId="0" fontId="0" fillId="10" borderId="19" xfId="0" applyFill="1" applyBorder="1" applyAlignment="1">
      <alignment horizontal="center"/>
    </xf>
    <xf numFmtId="0" fontId="69" fillId="10" borderId="11" xfId="0" applyFont="1" applyFill="1" applyBorder="1" applyAlignment="1">
      <alignment wrapText="1"/>
    </xf>
    <xf numFmtId="0" fontId="0" fillId="10" borderId="18" xfId="0" applyFill="1" applyBorder="1" applyAlignment="1">
      <alignment horizontal="center"/>
    </xf>
    <xf numFmtId="0" fontId="70" fillId="11" borderId="20" xfId="0" applyFont="1" applyFill="1" applyBorder="1" applyAlignment="1">
      <alignment/>
    </xf>
    <xf numFmtId="0" fontId="70" fillId="11" borderId="21" xfId="0" applyFont="1" applyFill="1" applyBorder="1" applyAlignment="1">
      <alignment/>
    </xf>
    <xf numFmtId="0" fontId="71" fillId="10" borderId="18" xfId="0" applyFont="1" applyFill="1" applyBorder="1" applyAlignment="1">
      <alignment wrapText="1"/>
    </xf>
    <xf numFmtId="0" fontId="72" fillId="10" borderId="18" xfId="0" applyFont="1" applyFill="1" applyBorder="1" applyAlignment="1">
      <alignment/>
    </xf>
    <xf numFmtId="0" fontId="73" fillId="10" borderId="11" xfId="0" applyFont="1" applyFill="1" applyBorder="1" applyAlignment="1">
      <alignment wrapText="1" shrinkToFit="1"/>
    </xf>
    <xf numFmtId="0" fontId="74" fillId="10" borderId="18" xfId="0" applyFont="1" applyFill="1" applyBorder="1" applyAlignment="1">
      <alignment horizontal="center"/>
    </xf>
    <xf numFmtId="0" fontId="75" fillId="10" borderId="18" xfId="0" applyFont="1" applyFill="1" applyBorder="1" applyAlignment="1">
      <alignment horizontal="center"/>
    </xf>
    <xf numFmtId="0" fontId="76" fillId="16" borderId="11" xfId="0" applyNumberFormat="1" applyFont="1" applyFill="1" applyBorder="1" applyAlignment="1">
      <alignment wrapText="1"/>
    </xf>
    <xf numFmtId="0" fontId="74" fillId="10" borderId="18" xfId="0" applyFont="1" applyFill="1" applyBorder="1" applyAlignment="1">
      <alignment/>
    </xf>
    <xf numFmtId="0" fontId="77" fillId="10" borderId="11" xfId="0" applyFont="1" applyFill="1" applyBorder="1" applyAlignment="1">
      <alignment wrapText="1" shrinkToFit="1"/>
    </xf>
    <xf numFmtId="0" fontId="70" fillId="33" borderId="22" xfId="0" applyFont="1" applyFill="1" applyBorder="1" applyAlignment="1">
      <alignment/>
    </xf>
    <xf numFmtId="0" fontId="70" fillId="33" borderId="23" xfId="0" applyFont="1" applyFill="1" applyBorder="1" applyAlignment="1">
      <alignment/>
    </xf>
    <xf numFmtId="0" fontId="70" fillId="33" borderId="23" xfId="0" applyFont="1" applyFill="1" applyBorder="1" applyAlignment="1">
      <alignment horizontal="center"/>
    </xf>
    <xf numFmtId="0" fontId="78" fillId="33" borderId="24" xfId="0" applyFont="1" applyFill="1" applyBorder="1" applyAlignment="1">
      <alignment wrapText="1"/>
    </xf>
    <xf numFmtId="0" fontId="0" fillId="0" borderId="0" xfId="0" applyAlignment="1">
      <alignment/>
    </xf>
    <xf numFmtId="0" fontId="67" fillId="16" borderId="18" xfId="0" applyFont="1" applyFill="1" applyBorder="1" applyAlignment="1">
      <alignment/>
    </xf>
    <xf numFmtId="0" fontId="79" fillId="10" borderId="18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70" fillId="33" borderId="25" xfId="0" applyNumberFormat="1" applyFont="1" applyFill="1" applyBorder="1" applyAlignment="1">
      <alignment horizontal="center"/>
    </xf>
    <xf numFmtId="0" fontId="0" fillId="10" borderId="26" xfId="0" applyNumberFormat="1" applyFill="1" applyBorder="1" applyAlignment="1">
      <alignment horizontal="center"/>
    </xf>
    <xf numFmtId="172" fontId="67" fillId="16" borderId="27" xfId="0" applyNumberFormat="1" applyFont="1" applyFill="1" applyBorder="1" applyAlignment="1" quotePrefix="1">
      <alignment horizontal="center"/>
    </xf>
    <xf numFmtId="0" fontId="80" fillId="11" borderId="28" xfId="0" applyFont="1" applyFill="1" applyBorder="1" applyAlignment="1">
      <alignment horizontal="center"/>
    </xf>
    <xf numFmtId="3" fontId="80" fillId="11" borderId="28" xfId="0" applyNumberFormat="1" applyFont="1" applyFill="1" applyBorder="1" applyAlignment="1">
      <alignment horizontal="center"/>
    </xf>
    <xf numFmtId="0" fontId="80" fillId="11" borderId="18" xfId="0" applyFont="1" applyFill="1" applyBorder="1" applyAlignment="1">
      <alignment horizontal="center"/>
    </xf>
    <xf numFmtId="3" fontId="80" fillId="11" borderId="18" xfId="0" applyNumberFormat="1" applyFont="1" applyFill="1" applyBorder="1" applyAlignment="1">
      <alignment horizontal="center"/>
    </xf>
    <xf numFmtId="3" fontId="80" fillId="11" borderId="29" xfId="0" applyNumberFormat="1" applyFont="1" applyFill="1" applyBorder="1" applyAlignment="1">
      <alignment horizontal="center"/>
    </xf>
    <xf numFmtId="3" fontId="80" fillId="11" borderId="27" xfId="0" applyNumberFormat="1" applyFont="1" applyFill="1" applyBorder="1" applyAlignment="1">
      <alignment horizontal="center"/>
    </xf>
    <xf numFmtId="3" fontId="80" fillId="11" borderId="26" xfId="0" applyNumberFormat="1" applyFont="1" applyFill="1" applyBorder="1" applyAlignment="1">
      <alignment horizontal="center"/>
    </xf>
    <xf numFmtId="173" fontId="70" fillId="33" borderId="30" xfId="0" applyNumberFormat="1" applyFont="1" applyFill="1" applyBorder="1" applyAlignment="1">
      <alignment/>
    </xf>
    <xf numFmtId="173" fontId="67" fillId="16" borderId="18" xfId="0" applyNumberFormat="1" applyFont="1" applyFill="1" applyBorder="1" applyAlignment="1">
      <alignment/>
    </xf>
    <xf numFmtId="173" fontId="79" fillId="10" borderId="18" xfId="0" applyNumberFormat="1" applyFont="1" applyFill="1" applyBorder="1" applyAlignment="1">
      <alignment wrapText="1"/>
    </xf>
    <xf numFmtId="173" fontId="0" fillId="10" borderId="19" xfId="0" applyNumberFormat="1" applyFill="1" applyBorder="1" applyAlignment="1">
      <alignment/>
    </xf>
    <xf numFmtId="173" fontId="71" fillId="10" borderId="18" xfId="0" applyNumberFormat="1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71" fillId="34" borderId="18" xfId="0" applyFont="1" applyFill="1" applyBorder="1" applyAlignment="1">
      <alignment wrapText="1"/>
    </xf>
    <xf numFmtId="0" fontId="75" fillId="34" borderId="18" xfId="0" applyFont="1" applyFill="1" applyBorder="1" applyAlignment="1">
      <alignment horizontal="center"/>
    </xf>
    <xf numFmtId="173" fontId="71" fillId="34" borderId="18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4" borderId="19" xfId="0" applyFill="1" applyBorder="1" applyAlignment="1">
      <alignment wrapText="1"/>
    </xf>
    <xf numFmtId="173" fontId="0" fillId="0" borderId="0" xfId="0" applyNumberFormat="1" applyAlignment="1">
      <alignment/>
    </xf>
    <xf numFmtId="0" fontId="52" fillId="35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173" fontId="52" fillId="35" borderId="0" xfId="0" applyNumberFormat="1" applyFont="1" applyFill="1" applyAlignment="1">
      <alignment horizontal="center"/>
    </xf>
    <xf numFmtId="173" fontId="52" fillId="33" borderId="0" xfId="0" applyNumberFormat="1" applyFont="1" applyFill="1" applyAlignment="1">
      <alignment horizontal="center"/>
    </xf>
    <xf numFmtId="17" fontId="81" fillId="10" borderId="27" xfId="0" applyNumberFormat="1" applyFont="1" applyFill="1" applyBorder="1" applyAlignment="1" quotePrefix="1">
      <alignment horizontal="center"/>
    </xf>
    <xf numFmtId="0" fontId="68" fillId="35" borderId="19" xfId="0" applyFont="1" applyFill="1" applyBorder="1" applyAlignment="1">
      <alignment wrapText="1"/>
    </xf>
    <xf numFmtId="0" fontId="82" fillId="35" borderId="18" xfId="0" applyFont="1" applyFill="1" applyBorder="1" applyAlignment="1">
      <alignment wrapText="1"/>
    </xf>
    <xf numFmtId="0" fontId="68" fillId="19" borderId="19" xfId="0" applyFont="1" applyFill="1" applyBorder="1" applyAlignment="1">
      <alignment wrapText="1"/>
    </xf>
    <xf numFmtId="0" fontId="82" fillId="11" borderId="14" xfId="0" applyFont="1" applyFill="1" applyBorder="1" applyAlignment="1">
      <alignment horizontal="center"/>
    </xf>
    <xf numFmtId="173" fontId="0" fillId="10" borderId="19" xfId="0" applyNumberFormat="1" applyFill="1" applyBorder="1" applyAlignment="1">
      <alignment horizontal="right"/>
    </xf>
    <xf numFmtId="174" fontId="67" fillId="16" borderId="27" xfId="0" applyNumberFormat="1" applyFont="1" applyFill="1" applyBorder="1" applyAlignment="1" quotePrefix="1">
      <alignment horizontal="center"/>
    </xf>
    <xf numFmtId="172" fontId="67" fillId="10" borderId="27" xfId="0" applyNumberFormat="1" applyFont="1" applyFill="1" applyBorder="1" applyAlignment="1" quotePrefix="1">
      <alignment horizontal="center"/>
    </xf>
    <xf numFmtId="0" fontId="62" fillId="10" borderId="18" xfId="0" applyFont="1" applyFill="1" applyBorder="1" applyAlignment="1">
      <alignment wrapText="1"/>
    </xf>
    <xf numFmtId="0" fontId="70" fillId="33" borderId="16" xfId="0" applyFont="1" applyFill="1" applyBorder="1" applyAlignment="1">
      <alignment/>
    </xf>
    <xf numFmtId="0" fontId="70" fillId="33" borderId="31" xfId="0" applyFont="1" applyFill="1" applyBorder="1" applyAlignment="1">
      <alignment/>
    </xf>
    <xf numFmtId="0" fontId="70" fillId="33" borderId="31" xfId="0" applyFont="1" applyFill="1" applyBorder="1" applyAlignment="1">
      <alignment horizontal="center"/>
    </xf>
    <xf numFmtId="0" fontId="82" fillId="33" borderId="15" xfId="0" applyFont="1" applyFill="1" applyBorder="1" applyAlignment="1">
      <alignment horizontal="center"/>
    </xf>
    <xf numFmtId="173" fontId="70" fillId="33" borderId="32" xfId="0" applyNumberFormat="1" applyFont="1" applyFill="1" applyBorder="1" applyAlignment="1">
      <alignment/>
    </xf>
    <xf numFmtId="0" fontId="70" fillId="33" borderId="33" xfId="0" applyNumberFormat="1" applyFont="1" applyFill="1" applyBorder="1" applyAlignment="1">
      <alignment horizontal="center"/>
    </xf>
    <xf numFmtId="0" fontId="78" fillId="33" borderId="34" xfId="0" applyFont="1" applyFill="1" applyBorder="1" applyAlignment="1">
      <alignment wrapText="1"/>
    </xf>
    <xf numFmtId="0" fontId="41" fillId="11" borderId="14" xfId="0" applyFont="1" applyFill="1" applyBorder="1" applyAlignment="1">
      <alignment/>
    </xf>
    <xf numFmtId="0" fontId="83" fillId="36" borderId="18" xfId="0" applyFont="1" applyFill="1" applyBorder="1" applyAlignment="1">
      <alignment/>
    </xf>
    <xf numFmtId="0" fontId="83" fillId="36" borderId="18" xfId="0" applyFont="1" applyFill="1" applyBorder="1" applyAlignment="1">
      <alignment horizontal="center"/>
    </xf>
    <xf numFmtId="0" fontId="84" fillId="36" borderId="18" xfId="0" applyFont="1" applyFill="1" applyBorder="1" applyAlignment="1">
      <alignment horizontal="center"/>
    </xf>
    <xf numFmtId="173" fontId="83" fillId="36" borderId="18" xfId="0" applyNumberFormat="1" applyFont="1" applyFill="1" applyBorder="1" applyAlignment="1">
      <alignment/>
    </xf>
    <xf numFmtId="49" fontId="83" fillId="36" borderId="18" xfId="0" applyNumberFormat="1" applyFont="1" applyFill="1" applyBorder="1" applyAlignment="1">
      <alignment horizontal="center"/>
    </xf>
    <xf numFmtId="0" fontId="83" fillId="36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7" fillId="36" borderId="18" xfId="0" applyFont="1" applyFill="1" applyBorder="1" applyAlignment="1">
      <alignment wrapText="1"/>
    </xf>
    <xf numFmtId="0" fontId="67" fillId="36" borderId="18" xfId="0" applyFont="1" applyFill="1" applyBorder="1" applyAlignment="1">
      <alignment horizontal="center"/>
    </xf>
    <xf numFmtId="0" fontId="67" fillId="36" borderId="18" xfId="0" applyFont="1" applyFill="1" applyBorder="1" applyAlignment="1">
      <alignment/>
    </xf>
    <xf numFmtId="173" fontId="67" fillId="36" borderId="18" xfId="0" applyNumberFormat="1" applyFont="1" applyFill="1" applyBorder="1" applyAlignment="1">
      <alignment/>
    </xf>
    <xf numFmtId="172" fontId="67" fillId="36" borderId="27" xfId="0" applyNumberFormat="1" applyFont="1" applyFill="1" applyBorder="1" applyAlignment="1" quotePrefix="1">
      <alignment horizontal="center"/>
    </xf>
    <xf numFmtId="0" fontId="76" fillId="36" borderId="11" xfId="0" applyNumberFormat="1" applyFon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" name="Gerade Verbindung 1"/>
        <xdr:cNvSpPr>
          <a:spLocks/>
        </xdr:cNvSpPr>
      </xdr:nvSpPr>
      <xdr:spPr>
        <a:xfrm rot="16200000" flipH="1">
          <a:off x="209550" y="35833050"/>
          <a:ext cx="0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" name="Gerade Verbindung 1"/>
        <xdr:cNvSpPr>
          <a:spLocks/>
        </xdr:cNvSpPr>
      </xdr:nvSpPr>
      <xdr:spPr>
        <a:xfrm rot="16200000" flipH="1">
          <a:off x="209550" y="36880800"/>
          <a:ext cx="0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" name="Gerade Verbindung 1"/>
        <xdr:cNvSpPr>
          <a:spLocks/>
        </xdr:cNvSpPr>
      </xdr:nvSpPr>
      <xdr:spPr>
        <a:xfrm rot="16200000" flipH="1">
          <a:off x="209550" y="39071550"/>
          <a:ext cx="0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28575</xdr:rowOff>
    </xdr:from>
    <xdr:to>
      <xdr:col>8</xdr:col>
      <xdr:colOff>438150</xdr:colOff>
      <xdr:row>10</xdr:row>
      <xdr:rowOff>104775</xdr:rowOff>
    </xdr:to>
    <xdr:sp>
      <xdr:nvSpPr>
        <xdr:cNvPr id="1" name="Rahmen 1"/>
        <xdr:cNvSpPr>
          <a:spLocks/>
        </xdr:cNvSpPr>
      </xdr:nvSpPr>
      <xdr:spPr>
        <a:xfrm>
          <a:off x="4572000" y="981075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OE3, OE5</a:t>
          </a:r>
        </a:p>
      </xdr:txBody>
    </xdr:sp>
    <xdr:clientData/>
  </xdr:twoCellAnchor>
  <xdr:twoCellAnchor editAs="oneCell">
    <xdr:from>
      <xdr:col>6</xdr:col>
      <xdr:colOff>333375</xdr:colOff>
      <xdr:row>29</xdr:row>
      <xdr:rowOff>0</xdr:rowOff>
    </xdr:from>
    <xdr:to>
      <xdr:col>8</xdr:col>
      <xdr:colOff>409575</xdr:colOff>
      <xdr:row>32</xdr:row>
      <xdr:rowOff>95250</xdr:rowOff>
    </xdr:to>
    <xdr:pic>
      <xdr:nvPicPr>
        <xdr:cNvPr id="2" name="Grafi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2450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16</xdr:row>
      <xdr:rowOff>114300</xdr:rowOff>
    </xdr:from>
    <xdr:to>
      <xdr:col>12</xdr:col>
      <xdr:colOff>523875</xdr:colOff>
      <xdr:row>22</xdr:row>
      <xdr:rowOff>0</xdr:rowOff>
    </xdr:to>
    <xdr:sp>
      <xdr:nvSpPr>
        <xdr:cNvPr id="3" name="Rahmen 3"/>
        <xdr:cNvSpPr>
          <a:spLocks/>
        </xdr:cNvSpPr>
      </xdr:nvSpPr>
      <xdr:spPr>
        <a:xfrm>
          <a:off x="7705725" y="3162300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OE1, OE4</a:t>
          </a:r>
        </a:p>
      </xdr:txBody>
    </xdr:sp>
    <xdr:clientData/>
  </xdr:twoCellAnchor>
  <xdr:twoCellAnchor>
    <xdr:from>
      <xdr:col>1</xdr:col>
      <xdr:colOff>695325</xdr:colOff>
      <xdr:row>16</xdr:row>
      <xdr:rowOff>104775</xdr:rowOff>
    </xdr:from>
    <xdr:to>
      <xdr:col>4</xdr:col>
      <xdr:colOff>371475</xdr:colOff>
      <xdr:row>21</xdr:row>
      <xdr:rowOff>180975</xdr:rowOff>
    </xdr:to>
    <xdr:sp>
      <xdr:nvSpPr>
        <xdr:cNvPr id="4" name="Rahmen 4"/>
        <xdr:cNvSpPr>
          <a:spLocks/>
        </xdr:cNvSpPr>
      </xdr:nvSpPr>
      <xdr:spPr>
        <a:xfrm>
          <a:off x="1457325" y="3152775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WEST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OE2, OE7, OE9</a:t>
          </a:r>
        </a:p>
      </xdr:txBody>
    </xdr:sp>
    <xdr:clientData/>
  </xdr:twoCellAnchor>
  <xdr:twoCellAnchor>
    <xdr:from>
      <xdr:col>6</xdr:col>
      <xdr:colOff>19050</xdr:colOff>
      <xdr:row>28</xdr:row>
      <xdr:rowOff>28575</xdr:rowOff>
    </xdr:from>
    <xdr:to>
      <xdr:col>8</xdr:col>
      <xdr:colOff>457200</xdr:colOff>
      <xdr:row>33</xdr:row>
      <xdr:rowOff>104775</xdr:rowOff>
    </xdr:to>
    <xdr:sp>
      <xdr:nvSpPr>
        <xdr:cNvPr id="5" name="Rahmen 5"/>
        <xdr:cNvSpPr>
          <a:spLocks/>
        </xdr:cNvSpPr>
      </xdr:nvSpPr>
      <xdr:spPr>
        <a:xfrm>
          <a:off x="4591050" y="5362575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SÜD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OE6, OE8</a:t>
          </a:r>
        </a:p>
      </xdr:txBody>
    </xdr:sp>
    <xdr:clientData/>
  </xdr:twoCellAnchor>
  <xdr:twoCellAnchor>
    <xdr:from>
      <xdr:col>8</xdr:col>
      <xdr:colOff>533400</xdr:colOff>
      <xdr:row>10</xdr:row>
      <xdr:rowOff>152400</xdr:rowOff>
    </xdr:from>
    <xdr:to>
      <xdr:col>10</xdr:col>
      <xdr:colOff>47625</xdr:colOff>
      <xdr:row>16</xdr:row>
      <xdr:rowOff>66675</xdr:rowOff>
    </xdr:to>
    <xdr:sp>
      <xdr:nvSpPr>
        <xdr:cNvPr id="6" name="Gerade Verbindung mit Pfeil 6"/>
        <xdr:cNvSpPr>
          <a:spLocks/>
        </xdr:cNvSpPr>
      </xdr:nvSpPr>
      <xdr:spPr>
        <a:xfrm rot="16200000" flipH="1">
          <a:off x="6629400" y="2057400"/>
          <a:ext cx="103822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10</xdr:row>
      <xdr:rowOff>171450</xdr:rowOff>
    </xdr:from>
    <xdr:to>
      <xdr:col>5</xdr:col>
      <xdr:colOff>733425</xdr:colOff>
      <xdr:row>16</xdr:row>
      <xdr:rowOff>9525</xdr:rowOff>
    </xdr:to>
    <xdr:sp>
      <xdr:nvSpPr>
        <xdr:cNvPr id="7" name="Gerade Verbindung mit Pfeil 7"/>
        <xdr:cNvSpPr>
          <a:spLocks/>
        </xdr:cNvSpPr>
      </xdr:nvSpPr>
      <xdr:spPr>
        <a:xfrm flipV="1">
          <a:off x="3467100" y="2076450"/>
          <a:ext cx="1076325" cy="9810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22</xdr:row>
      <xdr:rowOff>66675</xdr:rowOff>
    </xdr:from>
    <xdr:to>
      <xdr:col>5</xdr:col>
      <xdr:colOff>733425</xdr:colOff>
      <xdr:row>27</xdr:row>
      <xdr:rowOff>171450</xdr:rowOff>
    </xdr:to>
    <xdr:sp>
      <xdr:nvSpPr>
        <xdr:cNvPr id="8" name="Gerade Verbindung mit Pfeil 8"/>
        <xdr:cNvSpPr>
          <a:spLocks/>
        </xdr:cNvSpPr>
      </xdr:nvSpPr>
      <xdr:spPr>
        <a:xfrm rot="16200000" flipH="1">
          <a:off x="3505200" y="4257675"/>
          <a:ext cx="103822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22</xdr:row>
      <xdr:rowOff>85725</xdr:rowOff>
    </xdr:from>
    <xdr:to>
      <xdr:col>10</xdr:col>
      <xdr:colOff>38100</xdr:colOff>
      <xdr:row>27</xdr:row>
      <xdr:rowOff>190500</xdr:rowOff>
    </xdr:to>
    <xdr:sp>
      <xdr:nvSpPr>
        <xdr:cNvPr id="9" name="Gerade Verbindung mit Pfeil 9"/>
        <xdr:cNvSpPr>
          <a:spLocks/>
        </xdr:cNvSpPr>
      </xdr:nvSpPr>
      <xdr:spPr>
        <a:xfrm flipV="1">
          <a:off x="6562725" y="4276725"/>
          <a:ext cx="109537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171450</xdr:rowOff>
    </xdr:from>
    <xdr:to>
      <xdr:col>8</xdr:col>
      <xdr:colOff>381000</xdr:colOff>
      <xdr:row>12</xdr:row>
      <xdr:rowOff>142875</xdr:rowOff>
    </xdr:to>
    <xdr:sp>
      <xdr:nvSpPr>
        <xdr:cNvPr id="10" name="Textfeld 10"/>
        <xdr:cNvSpPr txBox="1">
          <a:spLocks noChangeArrowheads="1"/>
        </xdr:cNvSpPr>
      </xdr:nvSpPr>
      <xdr:spPr>
        <a:xfrm>
          <a:off x="4667250" y="2076450"/>
          <a:ext cx="18097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44.143.240.1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44.143.242.254        
</a:t>
          </a:r>
        </a:p>
      </xdr:txBody>
    </xdr:sp>
    <xdr:clientData/>
  </xdr:twoCellAnchor>
  <xdr:twoCellAnchor>
    <xdr:from>
      <xdr:col>6</xdr:col>
      <xdr:colOff>85725</xdr:colOff>
      <xdr:row>25</xdr:row>
      <xdr:rowOff>38100</xdr:rowOff>
    </xdr:from>
    <xdr:to>
      <xdr:col>8</xdr:col>
      <xdr:colOff>371475</xdr:colOff>
      <xdr:row>27</xdr:row>
      <xdr:rowOff>19050</xdr:rowOff>
    </xdr:to>
    <xdr:sp>
      <xdr:nvSpPr>
        <xdr:cNvPr id="11" name="Textfeld 11"/>
        <xdr:cNvSpPr txBox="1">
          <a:spLocks noChangeArrowheads="1"/>
        </xdr:cNvSpPr>
      </xdr:nvSpPr>
      <xdr:spPr>
        <a:xfrm>
          <a:off x="4657725" y="4800600"/>
          <a:ext cx="1809750" cy="361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44.143.246.1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44.143.248.254        </a:t>
          </a:r>
        </a:p>
      </xdr:txBody>
    </xdr:sp>
    <xdr:clientData/>
  </xdr:twoCellAnchor>
  <xdr:twoCellAnchor>
    <xdr:from>
      <xdr:col>7</xdr:col>
      <xdr:colOff>523875</xdr:colOff>
      <xdr:row>18</xdr:row>
      <xdr:rowOff>28575</xdr:rowOff>
    </xdr:from>
    <xdr:to>
      <xdr:col>10</xdr:col>
      <xdr:colOff>47625</xdr:colOff>
      <xdr:row>20</xdr:row>
      <xdr:rowOff>47625</xdr:rowOff>
    </xdr:to>
    <xdr:sp>
      <xdr:nvSpPr>
        <xdr:cNvPr id="12" name="Textfeld 12"/>
        <xdr:cNvSpPr txBox="1">
          <a:spLocks noChangeArrowheads="1"/>
        </xdr:cNvSpPr>
      </xdr:nvSpPr>
      <xdr:spPr>
        <a:xfrm>
          <a:off x="5857875" y="3457575"/>
          <a:ext cx="18097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44.143.249.1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44.143.251.254        
</a:t>
          </a:r>
        </a:p>
      </xdr:txBody>
    </xdr:sp>
    <xdr:clientData/>
  </xdr:twoCellAnchor>
  <xdr:twoCellAnchor>
    <xdr:from>
      <xdr:col>4</xdr:col>
      <xdr:colOff>400050</xdr:colOff>
      <xdr:row>17</xdr:row>
      <xdr:rowOff>161925</xdr:rowOff>
    </xdr:from>
    <xdr:to>
      <xdr:col>6</xdr:col>
      <xdr:colOff>533400</xdr:colOff>
      <xdr:row>19</xdr:row>
      <xdr:rowOff>133350</xdr:rowOff>
    </xdr:to>
    <xdr:sp>
      <xdr:nvSpPr>
        <xdr:cNvPr id="13" name="Textfeld 13"/>
        <xdr:cNvSpPr txBox="1">
          <a:spLocks noChangeArrowheads="1"/>
        </xdr:cNvSpPr>
      </xdr:nvSpPr>
      <xdr:spPr>
        <a:xfrm>
          <a:off x="3448050" y="3400425"/>
          <a:ext cx="16573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44.143.243.1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44.143.245.254       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28575</xdr:rowOff>
    </xdr:from>
    <xdr:to>
      <xdr:col>8</xdr:col>
      <xdr:colOff>438150</xdr:colOff>
      <xdr:row>12</xdr:row>
      <xdr:rowOff>104775</xdr:rowOff>
    </xdr:to>
    <xdr:sp>
      <xdr:nvSpPr>
        <xdr:cNvPr id="1" name="Rahmen 1"/>
        <xdr:cNvSpPr>
          <a:spLocks/>
        </xdr:cNvSpPr>
      </xdr:nvSpPr>
      <xdr:spPr>
        <a:xfrm>
          <a:off x="4572000" y="1619250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OE3, OE5</a:t>
          </a:r>
        </a:p>
      </xdr:txBody>
    </xdr:sp>
    <xdr:clientData/>
  </xdr:twoCellAnchor>
  <xdr:twoCellAnchor editAs="oneCell">
    <xdr:from>
      <xdr:col>6</xdr:col>
      <xdr:colOff>333375</xdr:colOff>
      <xdr:row>31</xdr:row>
      <xdr:rowOff>0</xdr:rowOff>
    </xdr:from>
    <xdr:to>
      <xdr:col>8</xdr:col>
      <xdr:colOff>161925</xdr:colOff>
      <xdr:row>33</xdr:row>
      <xdr:rowOff>171450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16267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18</xdr:row>
      <xdr:rowOff>114300</xdr:rowOff>
    </xdr:from>
    <xdr:to>
      <xdr:col>12</xdr:col>
      <xdr:colOff>523875</xdr:colOff>
      <xdr:row>24</xdr:row>
      <xdr:rowOff>0</xdr:rowOff>
    </xdr:to>
    <xdr:sp>
      <xdr:nvSpPr>
        <xdr:cNvPr id="3" name="Rahmen 3"/>
        <xdr:cNvSpPr>
          <a:spLocks/>
        </xdr:cNvSpPr>
      </xdr:nvSpPr>
      <xdr:spPr>
        <a:xfrm>
          <a:off x="7705725" y="3800475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OST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OE1,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OE4</a:t>
          </a:r>
        </a:p>
      </xdr:txBody>
    </xdr:sp>
    <xdr:clientData/>
  </xdr:twoCellAnchor>
  <xdr:twoCellAnchor>
    <xdr:from>
      <xdr:col>1</xdr:col>
      <xdr:colOff>695325</xdr:colOff>
      <xdr:row>18</xdr:row>
      <xdr:rowOff>104775</xdr:rowOff>
    </xdr:from>
    <xdr:to>
      <xdr:col>4</xdr:col>
      <xdr:colOff>371475</xdr:colOff>
      <xdr:row>23</xdr:row>
      <xdr:rowOff>180975</xdr:rowOff>
    </xdr:to>
    <xdr:sp>
      <xdr:nvSpPr>
        <xdr:cNvPr id="4" name="Rahmen 4"/>
        <xdr:cNvSpPr>
          <a:spLocks/>
        </xdr:cNvSpPr>
      </xdr:nvSpPr>
      <xdr:spPr>
        <a:xfrm>
          <a:off x="1457325" y="3790950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WEST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OE2,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OE7, OE9</a:t>
          </a:r>
        </a:p>
      </xdr:txBody>
    </xdr:sp>
    <xdr:clientData/>
  </xdr:twoCellAnchor>
  <xdr:twoCellAnchor>
    <xdr:from>
      <xdr:col>6</xdr:col>
      <xdr:colOff>19050</xdr:colOff>
      <xdr:row>30</xdr:row>
      <xdr:rowOff>28575</xdr:rowOff>
    </xdr:from>
    <xdr:to>
      <xdr:col>8</xdr:col>
      <xdr:colOff>457200</xdr:colOff>
      <xdr:row>35</xdr:row>
      <xdr:rowOff>104775</xdr:rowOff>
    </xdr:to>
    <xdr:sp>
      <xdr:nvSpPr>
        <xdr:cNvPr id="5" name="Rahmen 5"/>
        <xdr:cNvSpPr>
          <a:spLocks/>
        </xdr:cNvSpPr>
      </xdr:nvSpPr>
      <xdr:spPr>
        <a:xfrm>
          <a:off x="4591050" y="6000750"/>
          <a:ext cx="1962150" cy="10287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SÜD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OE6, OE8</a:t>
          </a:r>
        </a:p>
      </xdr:txBody>
    </xdr:sp>
    <xdr:clientData/>
  </xdr:twoCellAnchor>
  <xdr:twoCellAnchor>
    <xdr:from>
      <xdr:col>8</xdr:col>
      <xdr:colOff>533400</xdr:colOff>
      <xdr:row>12</xdr:row>
      <xdr:rowOff>152400</xdr:rowOff>
    </xdr:from>
    <xdr:to>
      <xdr:col>10</xdr:col>
      <xdr:colOff>47625</xdr:colOff>
      <xdr:row>18</xdr:row>
      <xdr:rowOff>66675</xdr:rowOff>
    </xdr:to>
    <xdr:sp>
      <xdr:nvSpPr>
        <xdr:cNvPr id="6" name="Gerade Verbindung mit Pfeil 6"/>
        <xdr:cNvSpPr>
          <a:spLocks/>
        </xdr:cNvSpPr>
      </xdr:nvSpPr>
      <xdr:spPr>
        <a:xfrm rot="16200000" flipH="1">
          <a:off x="6629400" y="2695575"/>
          <a:ext cx="103822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12</xdr:row>
      <xdr:rowOff>171450</xdr:rowOff>
    </xdr:from>
    <xdr:to>
      <xdr:col>5</xdr:col>
      <xdr:colOff>733425</xdr:colOff>
      <xdr:row>18</xdr:row>
      <xdr:rowOff>9525</xdr:rowOff>
    </xdr:to>
    <xdr:sp>
      <xdr:nvSpPr>
        <xdr:cNvPr id="7" name="Gerade Verbindung mit Pfeil 7"/>
        <xdr:cNvSpPr>
          <a:spLocks/>
        </xdr:cNvSpPr>
      </xdr:nvSpPr>
      <xdr:spPr>
        <a:xfrm flipV="1">
          <a:off x="3467100" y="2714625"/>
          <a:ext cx="1076325" cy="9810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66675</xdr:rowOff>
    </xdr:from>
    <xdr:to>
      <xdr:col>5</xdr:col>
      <xdr:colOff>752475</xdr:colOff>
      <xdr:row>29</xdr:row>
      <xdr:rowOff>171450</xdr:rowOff>
    </xdr:to>
    <xdr:sp>
      <xdr:nvSpPr>
        <xdr:cNvPr id="8" name="Gerade Verbindung mit Pfeil 8"/>
        <xdr:cNvSpPr>
          <a:spLocks/>
        </xdr:cNvSpPr>
      </xdr:nvSpPr>
      <xdr:spPr>
        <a:xfrm rot="16200000" flipH="1">
          <a:off x="3524250" y="4895850"/>
          <a:ext cx="103822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24</xdr:row>
      <xdr:rowOff>85725</xdr:rowOff>
    </xdr:from>
    <xdr:to>
      <xdr:col>10</xdr:col>
      <xdr:colOff>38100</xdr:colOff>
      <xdr:row>29</xdr:row>
      <xdr:rowOff>190500</xdr:rowOff>
    </xdr:to>
    <xdr:sp>
      <xdr:nvSpPr>
        <xdr:cNvPr id="9" name="Gerade Verbindung mit Pfeil 9"/>
        <xdr:cNvSpPr>
          <a:spLocks/>
        </xdr:cNvSpPr>
      </xdr:nvSpPr>
      <xdr:spPr>
        <a:xfrm flipV="1">
          <a:off x="6562725" y="4914900"/>
          <a:ext cx="1095375" cy="1057275"/>
        </a:xfrm>
        <a:prstGeom prst="straightConnector1">
          <a:avLst/>
        </a:prstGeom>
        <a:noFill/>
        <a:ln w="539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76200</xdr:rowOff>
    </xdr:from>
    <xdr:to>
      <xdr:col>7</xdr:col>
      <xdr:colOff>266700</xdr:colOff>
      <xdr:row>6</xdr:row>
      <xdr:rowOff>161925</xdr:rowOff>
    </xdr:to>
    <xdr:sp>
      <xdr:nvSpPr>
        <xdr:cNvPr id="10" name="Textfeld 10"/>
        <xdr:cNvSpPr txBox="1">
          <a:spLocks noChangeArrowheads="1"/>
        </xdr:cNvSpPr>
      </xdr:nvSpPr>
      <xdr:spPr>
        <a:xfrm>
          <a:off x="3790950" y="838200"/>
          <a:ext cx="1809750" cy="6762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OE3: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44.143.48.1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44.143.79.254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8188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333375</xdr:colOff>
      <xdr:row>4</xdr:row>
      <xdr:rowOff>76200</xdr:rowOff>
    </xdr:from>
    <xdr:to>
      <xdr:col>9</xdr:col>
      <xdr:colOff>619125</xdr:colOff>
      <xdr:row>6</xdr:row>
      <xdr:rowOff>161925</xdr:rowOff>
    </xdr:to>
    <xdr:sp>
      <xdr:nvSpPr>
        <xdr:cNvPr id="11" name="Textfeld 11"/>
        <xdr:cNvSpPr txBox="1">
          <a:spLocks noChangeArrowheads="1"/>
        </xdr:cNvSpPr>
      </xdr:nvSpPr>
      <xdr:spPr>
        <a:xfrm>
          <a:off x="5667375" y="838200"/>
          <a:ext cx="1809750" cy="6762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OE5: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44.143.96.1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44.143.127.254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8188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714375</xdr:colOff>
      <xdr:row>35</xdr:row>
      <xdr:rowOff>152400</xdr:rowOff>
    </xdr:from>
    <xdr:to>
      <xdr:col>7</xdr:col>
      <xdr:colOff>238125</xdr:colOff>
      <xdr:row>40</xdr:row>
      <xdr:rowOff>142875</xdr:rowOff>
    </xdr:to>
    <xdr:sp>
      <xdr:nvSpPr>
        <xdr:cNvPr id="12" name="Textfeld 12"/>
        <xdr:cNvSpPr txBox="1">
          <a:spLocks noChangeArrowheads="1"/>
        </xdr:cNvSpPr>
      </xdr:nvSpPr>
      <xdr:spPr>
        <a:xfrm>
          <a:off x="3762375" y="7077075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OE6: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44.143.144.1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44.143.159.254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4094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 Regionsadmin
</a:t>
          </a:r>
        </a:p>
      </xdr:txBody>
    </xdr:sp>
    <xdr:clientData/>
  </xdr:twoCellAnchor>
  <xdr:twoCellAnchor>
    <xdr:from>
      <xdr:col>7</xdr:col>
      <xdr:colOff>304800</xdr:colOff>
      <xdr:row>35</xdr:row>
      <xdr:rowOff>152400</xdr:rowOff>
    </xdr:from>
    <xdr:to>
      <xdr:col>9</xdr:col>
      <xdr:colOff>590550</xdr:colOff>
      <xdr:row>40</xdr:row>
      <xdr:rowOff>142875</xdr:rowOff>
    </xdr:to>
    <xdr:sp>
      <xdr:nvSpPr>
        <xdr:cNvPr id="13" name="Textfeld 13"/>
        <xdr:cNvSpPr txBox="1">
          <a:spLocks noChangeArrowheads="1"/>
        </xdr:cNvSpPr>
      </xdr:nvSpPr>
      <xdr:spPr>
        <a:xfrm>
          <a:off x="5638800" y="7077075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OE8: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44.143.208.1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44.143.223.254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4094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161925</xdr:colOff>
      <xdr:row>24</xdr:row>
      <xdr:rowOff>76200</xdr:rowOff>
    </xdr:from>
    <xdr:to>
      <xdr:col>12</xdr:col>
      <xdr:colOff>447675</xdr:colOff>
      <xdr:row>29</xdr:row>
      <xdr:rowOff>66675</xdr:rowOff>
    </xdr:to>
    <xdr:sp>
      <xdr:nvSpPr>
        <xdr:cNvPr id="14" name="Textfeld 14"/>
        <xdr:cNvSpPr txBox="1">
          <a:spLocks noChangeArrowheads="1"/>
        </xdr:cNvSpPr>
      </xdr:nvSpPr>
      <xdr:spPr>
        <a:xfrm>
          <a:off x="7781925" y="4905375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OE4: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44.143.80.1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44.143.95.254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4094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161925</xdr:colOff>
      <xdr:row>13</xdr:row>
      <xdr:rowOff>47625</xdr:rowOff>
    </xdr:from>
    <xdr:to>
      <xdr:col>12</xdr:col>
      <xdr:colOff>447675</xdr:colOff>
      <xdr:row>18</xdr:row>
      <xdr:rowOff>38100</xdr:rowOff>
    </xdr:to>
    <xdr:sp>
      <xdr:nvSpPr>
        <xdr:cNvPr id="15" name="Textfeld 15"/>
        <xdr:cNvSpPr txBox="1">
          <a:spLocks noChangeArrowheads="1"/>
        </xdr:cNvSpPr>
      </xdr:nvSpPr>
      <xdr:spPr>
        <a:xfrm>
          <a:off x="7781925" y="2781300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OE1: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44.143.0.1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44.143.31.254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8188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Adressen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Regionsadmin</a:t>
          </a:r>
        </a:p>
      </xdr:txBody>
    </xdr:sp>
    <xdr:clientData/>
  </xdr:twoCellAnchor>
  <xdr:twoCellAnchor>
    <xdr:from>
      <xdr:col>1</xdr:col>
      <xdr:colOff>733425</xdr:colOff>
      <xdr:row>24</xdr:row>
      <xdr:rowOff>57150</xdr:rowOff>
    </xdr:from>
    <xdr:to>
      <xdr:col>4</xdr:col>
      <xdr:colOff>257175</xdr:colOff>
      <xdr:row>29</xdr:row>
      <xdr:rowOff>28575</xdr:rowOff>
    </xdr:to>
    <xdr:sp>
      <xdr:nvSpPr>
        <xdr:cNvPr id="16" name="Textfeld 16"/>
        <xdr:cNvSpPr txBox="1">
          <a:spLocks noChangeArrowheads="1"/>
        </xdr:cNvSpPr>
      </xdr:nvSpPr>
      <xdr:spPr>
        <a:xfrm>
          <a:off x="1495425" y="4886325"/>
          <a:ext cx="1809750" cy="92392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OE9: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44.143.224.1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44.143.239.254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4094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 gem. Regionsadmin
</a:t>
          </a:r>
        </a:p>
      </xdr:txBody>
    </xdr:sp>
    <xdr:clientData/>
  </xdr:twoCellAnchor>
  <xdr:twoCellAnchor>
    <xdr:from>
      <xdr:col>1</xdr:col>
      <xdr:colOff>733425</xdr:colOff>
      <xdr:row>13</xdr:row>
      <xdr:rowOff>28575</xdr:rowOff>
    </xdr:from>
    <xdr:to>
      <xdr:col>4</xdr:col>
      <xdr:colOff>257175</xdr:colOff>
      <xdr:row>18</xdr:row>
      <xdr:rowOff>19050</xdr:rowOff>
    </xdr:to>
    <xdr:sp>
      <xdr:nvSpPr>
        <xdr:cNvPr id="17" name="Textfeld 17"/>
        <xdr:cNvSpPr txBox="1">
          <a:spLocks noChangeArrowheads="1"/>
        </xdr:cNvSpPr>
      </xdr:nvSpPr>
      <xdr:spPr>
        <a:xfrm>
          <a:off x="1495425" y="2762250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OE2: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44.143.32.1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44.143.47.254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4094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18</xdr:row>
      <xdr:rowOff>104775</xdr:rowOff>
    </xdr:from>
    <xdr:to>
      <xdr:col>6</xdr:col>
      <xdr:colOff>742950</xdr:colOff>
      <xdr:row>23</xdr:row>
      <xdr:rowOff>95250</xdr:rowOff>
    </xdr:to>
    <xdr:sp>
      <xdr:nvSpPr>
        <xdr:cNvPr id="18" name="Textfeld 18"/>
        <xdr:cNvSpPr txBox="1">
          <a:spLocks noChangeArrowheads="1"/>
        </xdr:cNvSpPr>
      </xdr:nvSpPr>
      <xdr:spPr>
        <a:xfrm>
          <a:off x="3505200" y="3790950"/>
          <a:ext cx="1809750" cy="942975"/>
        </a:xfrm>
        <a:prstGeom prst="rect">
          <a:avLst/>
        </a:prstGeom>
        <a:solidFill>
          <a:srgbClr val="2BFD0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OE7: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HostMin:   44.143.160.1  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HostMax:   44.143.191.254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Hosts/Net:  8188 Adressen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segmentierbar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gem. Regionsadmin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="125" zoomScaleNormal="125" zoomScalePageLayoutView="0" workbookViewId="0" topLeftCell="A1">
      <selection activeCell="B6" sqref="B6"/>
    </sheetView>
  </sheetViews>
  <sheetFormatPr defaultColWidth="11.421875" defaultRowHeight="15"/>
  <cols>
    <col min="1" max="1" width="3.140625" style="0" customWidth="1"/>
    <col min="2" max="2" width="10.57421875" style="0" customWidth="1"/>
    <col min="3" max="3" width="38.8515625" style="0" customWidth="1"/>
    <col min="4" max="4" width="23.00390625" style="0" customWidth="1"/>
    <col min="5" max="5" width="11.140625" style="10" customWidth="1"/>
    <col min="6" max="6" width="11.7109375" style="0" customWidth="1"/>
    <col min="7" max="7" width="22.140625" style="0" customWidth="1"/>
    <col min="8" max="8" width="29.7109375" style="0" customWidth="1"/>
    <col min="9" max="9" width="6.7109375" style="46" customWidth="1"/>
    <col min="10" max="10" width="59.140625" style="0" customWidth="1"/>
  </cols>
  <sheetData>
    <row r="1" spans="5:10" ht="15">
      <c r="E1" s="10" t="s">
        <v>3</v>
      </c>
      <c r="F1" t="s">
        <v>6</v>
      </c>
      <c r="G1" t="s">
        <v>0</v>
      </c>
      <c r="H1" t="s">
        <v>1</v>
      </c>
      <c r="I1" s="46" t="s">
        <v>46</v>
      </c>
      <c r="J1" t="s">
        <v>2</v>
      </c>
    </row>
    <row r="2" ht="15">
      <c r="E2" s="10" t="s">
        <v>23</v>
      </c>
    </row>
    <row r="3" spans="1:10" s="43" customFormat="1" ht="21">
      <c r="A3" s="13"/>
      <c r="B3" s="30" t="s">
        <v>27</v>
      </c>
      <c r="C3" s="6"/>
      <c r="D3" s="6" t="s">
        <v>30</v>
      </c>
      <c r="E3" s="17" t="s">
        <v>4</v>
      </c>
      <c r="F3" s="77" t="s">
        <v>164</v>
      </c>
      <c r="G3" s="52" t="s">
        <v>35</v>
      </c>
      <c r="H3" s="53">
        <v>44143251254</v>
      </c>
      <c r="I3" s="56"/>
      <c r="J3" s="3" t="s">
        <v>31</v>
      </c>
    </row>
    <row r="4" spans="1:10" s="43" customFormat="1" ht="21.75" thickBot="1">
      <c r="A4" s="13"/>
      <c r="B4" s="30"/>
      <c r="C4" s="6"/>
      <c r="D4" s="6" t="s">
        <v>140</v>
      </c>
      <c r="E4" s="17"/>
      <c r="F4" s="77" t="s">
        <v>165</v>
      </c>
      <c r="G4" s="52" t="s">
        <v>35</v>
      </c>
      <c r="H4" s="53">
        <v>44143249254</v>
      </c>
      <c r="I4" s="56"/>
      <c r="J4" s="3" t="s">
        <v>375</v>
      </c>
    </row>
    <row r="5" spans="1:10" ht="21.75" thickBot="1">
      <c r="A5" s="13"/>
      <c r="B5" s="39" t="s">
        <v>45</v>
      </c>
      <c r="C5" s="40"/>
      <c r="D5" s="40"/>
      <c r="E5" s="41" t="s">
        <v>22</v>
      </c>
      <c r="F5" s="85" t="s">
        <v>165</v>
      </c>
      <c r="G5" s="57">
        <v>0</v>
      </c>
      <c r="H5" s="57">
        <f>H108</f>
        <v>31254</v>
      </c>
      <c r="I5" s="47"/>
      <c r="J5" s="42" t="s">
        <v>38</v>
      </c>
    </row>
    <row r="6" spans="1:10" s="43" customFormat="1" ht="34.5">
      <c r="A6" s="13"/>
      <c r="B6" s="82"/>
      <c r="C6" s="90" t="s">
        <v>213</v>
      </c>
      <c r="D6" s="90"/>
      <c r="E6" s="91"/>
      <c r="F6" s="92"/>
      <c r="G6" s="93">
        <f>G5</f>
        <v>0</v>
      </c>
      <c r="H6" s="93">
        <f>H30+1</f>
        <v>7255</v>
      </c>
      <c r="I6" s="94" t="s">
        <v>191</v>
      </c>
      <c r="J6" s="95" t="s">
        <v>187</v>
      </c>
    </row>
    <row r="7" spans="2:10" s="43" customFormat="1" ht="31.5">
      <c r="B7" s="7"/>
      <c r="C7" s="18" t="s">
        <v>214</v>
      </c>
      <c r="D7" s="18" t="s">
        <v>154</v>
      </c>
      <c r="E7" s="19" t="s">
        <v>5</v>
      </c>
      <c r="F7" s="44"/>
      <c r="G7" s="58">
        <f>G6+1</f>
        <v>1</v>
      </c>
      <c r="H7" s="58">
        <f>G7+253</f>
        <v>254</v>
      </c>
      <c r="I7" s="49">
        <v>1</v>
      </c>
      <c r="J7" s="36" t="s">
        <v>187</v>
      </c>
    </row>
    <row r="8" spans="2:10" s="43" customFormat="1" ht="51.75" customHeight="1">
      <c r="B8" s="7"/>
      <c r="C8" s="14"/>
      <c r="D8" s="45" t="s">
        <v>189</v>
      </c>
      <c r="E8" s="34" t="s">
        <v>5</v>
      </c>
      <c r="F8" s="37"/>
      <c r="G8" s="59">
        <f>G7</f>
        <v>1</v>
      </c>
      <c r="H8" s="59">
        <f>G8+253</f>
        <v>254</v>
      </c>
      <c r="I8" s="80"/>
      <c r="J8" s="38" t="s">
        <v>188</v>
      </c>
    </row>
    <row r="9" spans="2:10" s="43" customFormat="1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250</v>
      </c>
      <c r="H9" s="78">
        <f>H8</f>
        <v>254</v>
      </c>
      <c r="I9" s="48"/>
      <c r="J9" s="27" t="s">
        <v>148</v>
      </c>
    </row>
    <row r="10" spans="2:10" s="43" customFormat="1" ht="31.5">
      <c r="B10" s="7"/>
      <c r="C10" s="18" t="s">
        <v>215</v>
      </c>
      <c r="D10" s="18" t="s">
        <v>166</v>
      </c>
      <c r="E10" s="19" t="s">
        <v>5</v>
      </c>
      <c r="F10" s="44"/>
      <c r="G10" s="58">
        <f>G7+1000</f>
        <v>1001</v>
      </c>
      <c r="H10" s="58">
        <f>H7+1000</f>
        <v>1254</v>
      </c>
      <c r="I10" s="49">
        <v>1</v>
      </c>
      <c r="J10" s="36" t="s">
        <v>187</v>
      </c>
    </row>
    <row r="11" spans="2:10" s="43" customFormat="1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1001</v>
      </c>
      <c r="H11" s="59">
        <f>G11+253</f>
        <v>1254</v>
      </c>
      <c r="I11" s="80"/>
      <c r="J11" s="38" t="s">
        <v>188</v>
      </c>
    </row>
    <row r="12" spans="2:10" s="43" customFormat="1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1250</v>
      </c>
      <c r="H12" s="78">
        <f>H11</f>
        <v>1254</v>
      </c>
      <c r="I12" s="48"/>
      <c r="J12" s="27" t="s">
        <v>148</v>
      </c>
    </row>
    <row r="13" spans="2:10" s="43" customFormat="1" ht="31.5">
      <c r="B13" s="7"/>
      <c r="C13" s="18" t="s">
        <v>216</v>
      </c>
      <c r="D13" s="18" t="s">
        <v>170</v>
      </c>
      <c r="E13" s="19" t="s">
        <v>5</v>
      </c>
      <c r="F13" s="44"/>
      <c r="G13" s="58">
        <f>G10+1000</f>
        <v>2001</v>
      </c>
      <c r="H13" s="58">
        <f>H10+1000</f>
        <v>2254</v>
      </c>
      <c r="I13" s="49">
        <v>1</v>
      </c>
      <c r="J13" s="36" t="s">
        <v>187</v>
      </c>
    </row>
    <row r="14" spans="2:10" s="43" customFormat="1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2001</v>
      </c>
      <c r="H14" s="59">
        <f>G14+253</f>
        <v>2254</v>
      </c>
      <c r="I14" s="80"/>
      <c r="J14" s="38" t="s">
        <v>188</v>
      </c>
    </row>
    <row r="15" spans="2:10" s="43" customFormat="1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2250</v>
      </c>
      <c r="H15" s="78">
        <f>H14</f>
        <v>2254</v>
      </c>
      <c r="I15" s="48"/>
      <c r="J15" s="27" t="s">
        <v>148</v>
      </c>
    </row>
    <row r="16" spans="2:10" s="43" customFormat="1" ht="31.5">
      <c r="B16" s="7"/>
      <c r="C16" s="18" t="s">
        <v>217</v>
      </c>
      <c r="D16" s="18" t="s">
        <v>173</v>
      </c>
      <c r="E16" s="19" t="s">
        <v>5</v>
      </c>
      <c r="F16" s="44"/>
      <c r="G16" s="58">
        <f>G13+1000</f>
        <v>3001</v>
      </c>
      <c r="H16" s="58">
        <f>H13+1000</f>
        <v>3254</v>
      </c>
      <c r="I16" s="49">
        <v>1</v>
      </c>
      <c r="J16" s="36" t="s">
        <v>187</v>
      </c>
    </row>
    <row r="17" spans="2:10" s="43" customFormat="1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3001</v>
      </c>
      <c r="H17" s="59">
        <f>G17+253</f>
        <v>3254</v>
      </c>
      <c r="I17" s="80"/>
      <c r="J17" s="38" t="s">
        <v>188</v>
      </c>
    </row>
    <row r="18" spans="2:10" s="43" customFormat="1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3250</v>
      </c>
      <c r="H18" s="78">
        <f>H17</f>
        <v>3254</v>
      </c>
      <c r="I18" s="48"/>
      <c r="J18" s="27" t="s">
        <v>148</v>
      </c>
    </row>
    <row r="19" spans="2:10" s="43" customFormat="1" ht="31.5">
      <c r="B19" s="7"/>
      <c r="C19" s="18" t="s">
        <v>218</v>
      </c>
      <c r="D19" s="18" t="s">
        <v>181</v>
      </c>
      <c r="E19" s="19" t="s">
        <v>5</v>
      </c>
      <c r="F19" s="44"/>
      <c r="G19" s="58">
        <f>G16+1000</f>
        <v>4001</v>
      </c>
      <c r="H19" s="58">
        <f>H16+1000</f>
        <v>4254</v>
      </c>
      <c r="I19" s="49">
        <v>1</v>
      </c>
      <c r="J19" s="36" t="s">
        <v>187</v>
      </c>
    </row>
    <row r="20" spans="2:10" s="43" customFormat="1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4001</v>
      </c>
      <c r="H20" s="59">
        <f>G20+253</f>
        <v>4254</v>
      </c>
      <c r="I20" s="80"/>
      <c r="J20" s="38" t="s">
        <v>188</v>
      </c>
    </row>
    <row r="21" spans="2:10" s="43" customFormat="1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4250</v>
      </c>
      <c r="H21" s="78">
        <f>H20</f>
        <v>4254</v>
      </c>
      <c r="I21" s="48"/>
      <c r="J21" s="27" t="s">
        <v>148</v>
      </c>
    </row>
    <row r="22" spans="2:10" s="43" customFormat="1" ht="31.5">
      <c r="B22" s="7"/>
      <c r="C22" s="18" t="s">
        <v>219</v>
      </c>
      <c r="D22" s="18" t="s">
        <v>178</v>
      </c>
      <c r="E22" s="19" t="s">
        <v>5</v>
      </c>
      <c r="F22" s="44"/>
      <c r="G22" s="58">
        <f>G19+1000</f>
        <v>5001</v>
      </c>
      <c r="H22" s="58">
        <f>H19+1000</f>
        <v>5254</v>
      </c>
      <c r="I22" s="49">
        <v>1</v>
      </c>
      <c r="J22" s="36" t="s">
        <v>187</v>
      </c>
    </row>
    <row r="23" spans="2:10" s="43" customFormat="1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5001</v>
      </c>
      <c r="H23" s="59">
        <f>G23+253</f>
        <v>5254</v>
      </c>
      <c r="I23" s="80"/>
      <c r="J23" s="38" t="s">
        <v>188</v>
      </c>
    </row>
    <row r="24" spans="2:10" s="43" customFormat="1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5250</v>
      </c>
      <c r="H24" s="78">
        <f>H23</f>
        <v>5254</v>
      </c>
      <c r="I24" s="48"/>
      <c r="J24" s="27" t="s">
        <v>148</v>
      </c>
    </row>
    <row r="25" spans="2:10" s="43" customFormat="1" ht="31.5">
      <c r="B25" s="7"/>
      <c r="C25" s="18" t="s">
        <v>220</v>
      </c>
      <c r="D25" s="18" t="s">
        <v>176</v>
      </c>
      <c r="E25" s="19" t="s">
        <v>5</v>
      </c>
      <c r="F25" s="44"/>
      <c r="G25" s="58">
        <f>G22+1000</f>
        <v>6001</v>
      </c>
      <c r="H25" s="58">
        <f>H22+1000</f>
        <v>6254</v>
      </c>
      <c r="I25" s="49">
        <v>1</v>
      </c>
      <c r="J25" s="36" t="s">
        <v>187</v>
      </c>
    </row>
    <row r="26" spans="2:10" s="43" customFormat="1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6001</v>
      </c>
      <c r="H26" s="59">
        <f>G26+253</f>
        <v>6254</v>
      </c>
      <c r="I26" s="80"/>
      <c r="J26" s="38" t="s">
        <v>188</v>
      </c>
    </row>
    <row r="27" spans="2:10" s="43" customFormat="1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6250</v>
      </c>
      <c r="H27" s="78">
        <f>H26</f>
        <v>6254</v>
      </c>
      <c r="I27" s="48"/>
      <c r="J27" s="27" t="s">
        <v>148</v>
      </c>
    </row>
    <row r="28" spans="2:10" s="43" customFormat="1" ht="31.5">
      <c r="B28" s="7"/>
      <c r="C28" s="18" t="s">
        <v>221</v>
      </c>
      <c r="D28" s="18" t="s">
        <v>175</v>
      </c>
      <c r="E28" s="19" t="s">
        <v>5</v>
      </c>
      <c r="F28" s="44"/>
      <c r="G28" s="58">
        <f>G25+1000</f>
        <v>7001</v>
      </c>
      <c r="H28" s="58">
        <f>H25+1000</f>
        <v>7254</v>
      </c>
      <c r="I28" s="49">
        <v>1</v>
      </c>
      <c r="J28" s="36" t="s">
        <v>187</v>
      </c>
    </row>
    <row r="29" spans="2:10" s="43" customFormat="1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7001</v>
      </c>
      <c r="H29" s="59">
        <f>G29+253</f>
        <v>7254</v>
      </c>
      <c r="I29" s="80"/>
      <c r="J29" s="38" t="s">
        <v>188</v>
      </c>
    </row>
    <row r="30" spans="2:10" s="43" customFormat="1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7250</v>
      </c>
      <c r="H30" s="78">
        <f>H29</f>
        <v>7254</v>
      </c>
      <c r="I30" s="48"/>
      <c r="J30" s="27" t="s">
        <v>148</v>
      </c>
    </row>
    <row r="31" spans="1:10" s="43" customFormat="1" ht="34.5">
      <c r="A31" s="13"/>
      <c r="B31" s="82"/>
      <c r="C31" s="90" t="s">
        <v>222</v>
      </c>
      <c r="D31" s="90"/>
      <c r="E31" s="91"/>
      <c r="F31" s="92"/>
      <c r="G31" s="93">
        <f>G5+8000</f>
        <v>8000</v>
      </c>
      <c r="H31" s="93">
        <f>H103+1</f>
        <v>11255</v>
      </c>
      <c r="I31" s="94" t="s">
        <v>203</v>
      </c>
      <c r="J31" s="95" t="s">
        <v>204</v>
      </c>
    </row>
    <row r="32" spans="2:10" s="43" customFormat="1" ht="31.5">
      <c r="B32" s="7"/>
      <c r="C32" s="18" t="s">
        <v>223</v>
      </c>
      <c r="D32" s="18" t="s">
        <v>154</v>
      </c>
      <c r="E32" s="19" t="s">
        <v>21</v>
      </c>
      <c r="F32" s="44"/>
      <c r="G32" s="58">
        <f>G31+1</f>
        <v>8001</v>
      </c>
      <c r="H32" s="58">
        <f>G32+(I32-1)*1000+125</f>
        <v>8126</v>
      </c>
      <c r="I32" s="79">
        <v>1</v>
      </c>
      <c r="J32" s="36" t="s">
        <v>149</v>
      </c>
    </row>
    <row r="33" spans="2:10" s="43" customFormat="1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8001</v>
      </c>
      <c r="H33" s="60">
        <f aca="true" t="shared" si="0" ref="H33:H40">G33+I33</f>
        <v>8019</v>
      </c>
      <c r="I33" s="48">
        <v>18</v>
      </c>
      <c r="J33" s="24" t="s">
        <v>161</v>
      </c>
    </row>
    <row r="34" spans="2:10" s="43" customFormat="1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8020</v>
      </c>
      <c r="H34" s="60">
        <f t="shared" si="0"/>
        <v>8025</v>
      </c>
      <c r="I34" s="48">
        <v>5</v>
      </c>
      <c r="J34" s="24" t="s">
        <v>156</v>
      </c>
    </row>
    <row r="35" spans="2:10" s="43" customFormat="1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8026</v>
      </c>
      <c r="H35" s="60">
        <f t="shared" si="0"/>
        <v>8029</v>
      </c>
      <c r="I35" s="48">
        <v>3</v>
      </c>
      <c r="J35" s="24" t="s">
        <v>155</v>
      </c>
    </row>
    <row r="36" spans="2:10" s="43" customFormat="1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8030</v>
      </c>
      <c r="H36" s="60">
        <f t="shared" si="0"/>
        <v>8089</v>
      </c>
      <c r="I36" s="48">
        <v>59</v>
      </c>
      <c r="J36" s="24" t="s">
        <v>162</v>
      </c>
    </row>
    <row r="37" spans="2:10" s="43" customFormat="1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8090</v>
      </c>
      <c r="H37" s="60">
        <f t="shared" si="0"/>
        <v>8095</v>
      </c>
      <c r="I37" s="48">
        <v>5</v>
      </c>
      <c r="J37" s="24" t="s">
        <v>168</v>
      </c>
    </row>
    <row r="38" spans="2:10" s="43" customFormat="1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8096</v>
      </c>
      <c r="H38" s="60">
        <f t="shared" si="0"/>
        <v>8116</v>
      </c>
      <c r="I38" s="48">
        <v>20</v>
      </c>
      <c r="J38" s="24" t="s">
        <v>169</v>
      </c>
    </row>
    <row r="39" spans="2:10" s="43" customFormat="1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8117</v>
      </c>
      <c r="H39" s="60">
        <f t="shared" si="0"/>
        <v>8119</v>
      </c>
      <c r="I39" s="48">
        <v>2</v>
      </c>
      <c r="J39" s="27" t="s">
        <v>158</v>
      </c>
    </row>
    <row r="40" spans="2:10" s="43" customFormat="1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8120</v>
      </c>
      <c r="H40" s="60">
        <f t="shared" si="0"/>
        <v>8126</v>
      </c>
      <c r="I40" s="48">
        <v>6</v>
      </c>
      <c r="J40" s="27" t="s">
        <v>37</v>
      </c>
    </row>
    <row r="41" spans="2:10" s="43" customFormat="1" ht="31.5">
      <c r="B41" s="7"/>
      <c r="C41" s="18" t="s">
        <v>224</v>
      </c>
      <c r="D41" s="18" t="s">
        <v>166</v>
      </c>
      <c r="E41" s="19" t="s">
        <v>21</v>
      </c>
      <c r="F41" s="44"/>
      <c r="G41" s="58">
        <f>G40+I40+3</f>
        <v>8129</v>
      </c>
      <c r="H41" s="58">
        <f>G41+(I41-1)*1000+125</f>
        <v>8254</v>
      </c>
      <c r="I41" s="79">
        <v>1</v>
      </c>
      <c r="J41" s="36" t="s">
        <v>149</v>
      </c>
    </row>
    <row r="42" spans="2:10" s="43" customFormat="1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8129</v>
      </c>
      <c r="H42" s="60">
        <f aca="true" t="shared" si="1" ref="H42:H49">G42+I42</f>
        <v>8147</v>
      </c>
      <c r="I42" s="48">
        <v>18</v>
      </c>
      <c r="J42" s="24" t="s">
        <v>161</v>
      </c>
    </row>
    <row r="43" spans="2:10" s="43" customFormat="1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8148</v>
      </c>
      <c r="H43" s="60">
        <f t="shared" si="1"/>
        <v>8153</v>
      </c>
      <c r="I43" s="48">
        <v>5</v>
      </c>
      <c r="J43" s="24" t="s">
        <v>156</v>
      </c>
    </row>
    <row r="44" spans="2:10" s="43" customFormat="1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8154</v>
      </c>
      <c r="H44" s="60">
        <f t="shared" si="1"/>
        <v>8157</v>
      </c>
      <c r="I44" s="48">
        <v>3</v>
      </c>
      <c r="J44" s="24" t="s">
        <v>155</v>
      </c>
    </row>
    <row r="45" spans="2:10" s="43" customFormat="1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8158</v>
      </c>
      <c r="H45" s="60">
        <f t="shared" si="1"/>
        <v>8217</v>
      </c>
      <c r="I45" s="48">
        <v>59</v>
      </c>
      <c r="J45" s="24" t="s">
        <v>162</v>
      </c>
    </row>
    <row r="46" spans="2:10" s="43" customFormat="1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8218</v>
      </c>
      <c r="H46" s="60">
        <f t="shared" si="1"/>
        <v>8223</v>
      </c>
      <c r="I46" s="48">
        <v>5</v>
      </c>
      <c r="J46" s="24" t="s">
        <v>168</v>
      </c>
    </row>
    <row r="47" spans="2:10" s="43" customFormat="1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8224</v>
      </c>
      <c r="H47" s="60">
        <f t="shared" si="1"/>
        <v>8244</v>
      </c>
      <c r="I47" s="48">
        <v>20</v>
      </c>
      <c r="J47" s="24" t="s">
        <v>169</v>
      </c>
    </row>
    <row r="48" spans="2:10" s="43" customFormat="1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8245</v>
      </c>
      <c r="H48" s="60">
        <f t="shared" si="1"/>
        <v>8247</v>
      </c>
      <c r="I48" s="48">
        <v>2</v>
      </c>
      <c r="J48" s="27" t="s">
        <v>158</v>
      </c>
    </row>
    <row r="49" spans="2:10" s="43" customFormat="1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8248</v>
      </c>
      <c r="H49" s="60">
        <f t="shared" si="1"/>
        <v>8254</v>
      </c>
      <c r="I49" s="48">
        <v>6</v>
      </c>
      <c r="J49" s="27" t="s">
        <v>37</v>
      </c>
    </row>
    <row r="50" spans="2:10" s="43" customFormat="1" ht="31.5">
      <c r="B50" s="7"/>
      <c r="C50" s="18" t="s">
        <v>225</v>
      </c>
      <c r="D50" s="18" t="s">
        <v>170</v>
      </c>
      <c r="E50" s="19" t="s">
        <v>21</v>
      </c>
      <c r="F50" s="44"/>
      <c r="G50" s="58">
        <f>G32+1000</f>
        <v>9001</v>
      </c>
      <c r="H50" s="58">
        <f>G50+(I50-1)*1000+125</f>
        <v>9126</v>
      </c>
      <c r="I50" s="79">
        <v>1</v>
      </c>
      <c r="J50" s="36" t="s">
        <v>149</v>
      </c>
    </row>
    <row r="51" spans="2:10" s="43" customFormat="1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9001</v>
      </c>
      <c r="H51" s="60">
        <f aca="true" t="shared" si="2" ref="H51:H58">G51+I51</f>
        <v>9019</v>
      </c>
      <c r="I51" s="48">
        <v>18</v>
      </c>
      <c r="J51" s="24" t="s">
        <v>161</v>
      </c>
    </row>
    <row r="52" spans="2:10" s="43" customFormat="1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9020</v>
      </c>
      <c r="H52" s="60">
        <f t="shared" si="2"/>
        <v>9025</v>
      </c>
      <c r="I52" s="48">
        <v>5</v>
      </c>
      <c r="J52" s="24" t="s">
        <v>156</v>
      </c>
    </row>
    <row r="53" spans="2:10" s="43" customFormat="1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9026</v>
      </c>
      <c r="H53" s="60">
        <f t="shared" si="2"/>
        <v>9029</v>
      </c>
      <c r="I53" s="48">
        <v>3</v>
      </c>
      <c r="J53" s="24" t="s">
        <v>155</v>
      </c>
    </row>
    <row r="54" spans="2:10" s="43" customFormat="1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9030</v>
      </c>
      <c r="H54" s="60">
        <f t="shared" si="2"/>
        <v>9089</v>
      </c>
      <c r="I54" s="48">
        <v>59</v>
      </c>
      <c r="J54" s="24" t="s">
        <v>162</v>
      </c>
    </row>
    <row r="55" spans="2:10" s="43" customFormat="1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9090</v>
      </c>
      <c r="H55" s="60">
        <f t="shared" si="2"/>
        <v>9095</v>
      </c>
      <c r="I55" s="48">
        <v>5</v>
      </c>
      <c r="J55" s="24" t="s">
        <v>168</v>
      </c>
    </row>
    <row r="56" spans="2:10" s="43" customFormat="1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9096</v>
      </c>
      <c r="H56" s="60">
        <f t="shared" si="2"/>
        <v>9116</v>
      </c>
      <c r="I56" s="48">
        <v>20</v>
      </c>
      <c r="J56" s="24" t="s">
        <v>169</v>
      </c>
    </row>
    <row r="57" spans="2:10" s="43" customFormat="1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9117</v>
      </c>
      <c r="H57" s="60">
        <f t="shared" si="2"/>
        <v>9119</v>
      </c>
      <c r="I57" s="48">
        <v>2</v>
      </c>
      <c r="J57" s="27" t="s">
        <v>158</v>
      </c>
    </row>
    <row r="58" spans="2:10" s="43" customFormat="1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9120</v>
      </c>
      <c r="H58" s="60">
        <f t="shared" si="2"/>
        <v>9126</v>
      </c>
      <c r="I58" s="48">
        <v>6</v>
      </c>
      <c r="J58" s="27" t="s">
        <v>37</v>
      </c>
    </row>
    <row r="59" spans="2:10" s="43" customFormat="1" ht="31.5">
      <c r="B59" s="7"/>
      <c r="C59" s="18" t="s">
        <v>226</v>
      </c>
      <c r="D59" s="18" t="s">
        <v>173</v>
      </c>
      <c r="E59" s="19" t="s">
        <v>21</v>
      </c>
      <c r="F59" s="44"/>
      <c r="G59" s="58">
        <f>G58+I58+3</f>
        <v>9129</v>
      </c>
      <c r="H59" s="58">
        <f>G59+(I59-1)*1000+125</f>
        <v>9254</v>
      </c>
      <c r="I59" s="79">
        <v>1</v>
      </c>
      <c r="J59" s="36" t="s">
        <v>149</v>
      </c>
    </row>
    <row r="60" spans="2:10" s="43" customFormat="1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9129</v>
      </c>
      <c r="H60" s="60">
        <f aca="true" t="shared" si="3" ref="H60:H67">G60+I60</f>
        <v>9147</v>
      </c>
      <c r="I60" s="48">
        <v>18</v>
      </c>
      <c r="J60" s="24" t="s">
        <v>161</v>
      </c>
    </row>
    <row r="61" spans="2:10" s="43" customFormat="1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9148</v>
      </c>
      <c r="H61" s="60">
        <f t="shared" si="3"/>
        <v>9153</v>
      </c>
      <c r="I61" s="48">
        <v>5</v>
      </c>
      <c r="J61" s="24" t="s">
        <v>156</v>
      </c>
    </row>
    <row r="62" spans="2:10" s="43" customFormat="1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9154</v>
      </c>
      <c r="H62" s="60">
        <f t="shared" si="3"/>
        <v>9157</v>
      </c>
      <c r="I62" s="48">
        <v>3</v>
      </c>
      <c r="J62" s="24" t="s">
        <v>155</v>
      </c>
    </row>
    <row r="63" spans="2:10" s="43" customFormat="1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9158</v>
      </c>
      <c r="H63" s="60">
        <f t="shared" si="3"/>
        <v>9217</v>
      </c>
      <c r="I63" s="48">
        <v>59</v>
      </c>
      <c r="J63" s="24" t="s">
        <v>162</v>
      </c>
    </row>
    <row r="64" spans="2:10" s="43" customFormat="1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9218</v>
      </c>
      <c r="H64" s="60">
        <f t="shared" si="3"/>
        <v>9223</v>
      </c>
      <c r="I64" s="48">
        <v>5</v>
      </c>
      <c r="J64" s="24" t="s">
        <v>168</v>
      </c>
    </row>
    <row r="65" spans="2:10" s="43" customFormat="1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9224</v>
      </c>
      <c r="H65" s="60">
        <f t="shared" si="3"/>
        <v>9244</v>
      </c>
      <c r="I65" s="48">
        <v>20</v>
      </c>
      <c r="J65" s="24" t="s">
        <v>169</v>
      </c>
    </row>
    <row r="66" spans="2:10" s="43" customFormat="1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9245</v>
      </c>
      <c r="H66" s="60">
        <f t="shared" si="3"/>
        <v>9247</v>
      </c>
      <c r="I66" s="48">
        <v>2</v>
      </c>
      <c r="J66" s="27" t="s">
        <v>158</v>
      </c>
    </row>
    <row r="67" spans="2:10" s="43" customFormat="1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9248</v>
      </c>
      <c r="H67" s="60">
        <f t="shared" si="3"/>
        <v>9254</v>
      </c>
      <c r="I67" s="48">
        <v>6</v>
      </c>
      <c r="J67" s="27" t="s">
        <v>37</v>
      </c>
    </row>
    <row r="68" spans="2:10" s="43" customFormat="1" ht="31.5">
      <c r="B68" s="7"/>
      <c r="C68" s="18" t="s">
        <v>227</v>
      </c>
      <c r="D68" s="18" t="s">
        <v>181</v>
      </c>
      <c r="E68" s="19" t="s">
        <v>21</v>
      </c>
      <c r="F68" s="44"/>
      <c r="G68" s="58">
        <f>G50+1000</f>
        <v>10001</v>
      </c>
      <c r="H68" s="58">
        <f>G68+(I68-1)*1000+125</f>
        <v>10126</v>
      </c>
      <c r="I68" s="79">
        <v>1</v>
      </c>
      <c r="J68" s="36" t="s">
        <v>149</v>
      </c>
    </row>
    <row r="69" spans="2:10" s="43" customFormat="1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10001</v>
      </c>
      <c r="H69" s="60">
        <f aca="true" t="shared" si="4" ref="H69:H76">G69+I69</f>
        <v>10019</v>
      </c>
      <c r="I69" s="48">
        <v>18</v>
      </c>
      <c r="J69" s="24" t="s">
        <v>161</v>
      </c>
    </row>
    <row r="70" spans="2:10" s="43" customFormat="1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10020</v>
      </c>
      <c r="H70" s="60">
        <f t="shared" si="4"/>
        <v>10025</v>
      </c>
      <c r="I70" s="48">
        <v>5</v>
      </c>
      <c r="J70" s="24" t="s">
        <v>156</v>
      </c>
    </row>
    <row r="71" spans="2:10" s="43" customFormat="1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10026</v>
      </c>
      <c r="H71" s="60">
        <f t="shared" si="4"/>
        <v>10029</v>
      </c>
      <c r="I71" s="48">
        <v>3</v>
      </c>
      <c r="J71" s="24" t="s">
        <v>155</v>
      </c>
    </row>
    <row r="72" spans="2:10" s="43" customFormat="1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10030</v>
      </c>
      <c r="H72" s="60">
        <f t="shared" si="4"/>
        <v>10089</v>
      </c>
      <c r="I72" s="48">
        <v>59</v>
      </c>
      <c r="J72" s="24" t="s">
        <v>162</v>
      </c>
    </row>
    <row r="73" spans="2:10" s="43" customFormat="1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10090</v>
      </c>
      <c r="H73" s="60">
        <f t="shared" si="4"/>
        <v>10095</v>
      </c>
      <c r="I73" s="48">
        <v>5</v>
      </c>
      <c r="J73" s="24" t="s">
        <v>168</v>
      </c>
    </row>
    <row r="74" spans="2:10" s="43" customFormat="1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10096</v>
      </c>
      <c r="H74" s="60">
        <f t="shared" si="4"/>
        <v>10116</v>
      </c>
      <c r="I74" s="48">
        <v>20</v>
      </c>
      <c r="J74" s="24" t="s">
        <v>169</v>
      </c>
    </row>
    <row r="75" spans="2:10" s="43" customFormat="1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10117</v>
      </c>
      <c r="H75" s="60">
        <f t="shared" si="4"/>
        <v>10119</v>
      </c>
      <c r="I75" s="48">
        <v>2</v>
      </c>
      <c r="J75" s="27" t="s">
        <v>158</v>
      </c>
    </row>
    <row r="76" spans="2:10" s="43" customFormat="1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10120</v>
      </c>
      <c r="H76" s="60">
        <f t="shared" si="4"/>
        <v>10126</v>
      </c>
      <c r="I76" s="48">
        <v>6</v>
      </c>
      <c r="J76" s="27" t="s">
        <v>37</v>
      </c>
    </row>
    <row r="77" spans="2:10" s="43" customFormat="1" ht="31.5">
      <c r="B77" s="7"/>
      <c r="C77" s="18" t="s">
        <v>228</v>
      </c>
      <c r="D77" s="18" t="s">
        <v>178</v>
      </c>
      <c r="E77" s="19" t="s">
        <v>21</v>
      </c>
      <c r="F77" s="44"/>
      <c r="G77" s="58">
        <f>G76+I76+3</f>
        <v>10129</v>
      </c>
      <c r="H77" s="58">
        <f>G77+(I77-1)*1000+125</f>
        <v>10254</v>
      </c>
      <c r="I77" s="79">
        <v>1</v>
      </c>
      <c r="J77" s="36" t="s">
        <v>149</v>
      </c>
    </row>
    <row r="78" spans="2:10" s="43" customFormat="1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10129</v>
      </c>
      <c r="H78" s="60">
        <f aca="true" t="shared" si="5" ref="H78:H85">G78+I78</f>
        <v>10147</v>
      </c>
      <c r="I78" s="48">
        <v>18</v>
      </c>
      <c r="J78" s="24" t="s">
        <v>161</v>
      </c>
    </row>
    <row r="79" spans="2:10" s="43" customFormat="1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10148</v>
      </c>
      <c r="H79" s="60">
        <f t="shared" si="5"/>
        <v>10153</v>
      </c>
      <c r="I79" s="48">
        <v>5</v>
      </c>
      <c r="J79" s="24" t="s">
        <v>156</v>
      </c>
    </row>
    <row r="80" spans="2:10" s="43" customFormat="1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10154</v>
      </c>
      <c r="H80" s="60">
        <f t="shared" si="5"/>
        <v>10157</v>
      </c>
      <c r="I80" s="48">
        <v>3</v>
      </c>
      <c r="J80" s="24" t="s">
        <v>155</v>
      </c>
    </row>
    <row r="81" spans="2:10" s="43" customFormat="1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10158</v>
      </c>
      <c r="H81" s="60">
        <f t="shared" si="5"/>
        <v>10217</v>
      </c>
      <c r="I81" s="48">
        <v>59</v>
      </c>
      <c r="J81" s="24" t="s">
        <v>162</v>
      </c>
    </row>
    <row r="82" spans="2:10" s="43" customFormat="1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10218</v>
      </c>
      <c r="H82" s="60">
        <f t="shared" si="5"/>
        <v>10223</v>
      </c>
      <c r="I82" s="48">
        <v>5</v>
      </c>
      <c r="J82" s="24" t="s">
        <v>168</v>
      </c>
    </row>
    <row r="83" spans="2:10" s="43" customFormat="1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10224</v>
      </c>
      <c r="H83" s="60">
        <f t="shared" si="5"/>
        <v>10244</v>
      </c>
      <c r="I83" s="48">
        <v>20</v>
      </c>
      <c r="J83" s="24" t="s">
        <v>169</v>
      </c>
    </row>
    <row r="84" spans="2:10" s="43" customFormat="1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10245</v>
      </c>
      <c r="H84" s="60">
        <f t="shared" si="5"/>
        <v>10247</v>
      </c>
      <c r="I84" s="48">
        <v>2</v>
      </c>
      <c r="J84" s="27" t="s">
        <v>158</v>
      </c>
    </row>
    <row r="85" spans="2:10" s="43" customFormat="1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10248</v>
      </c>
      <c r="H85" s="60">
        <f t="shared" si="5"/>
        <v>10254</v>
      </c>
      <c r="I85" s="48">
        <v>6</v>
      </c>
      <c r="J85" s="27" t="s">
        <v>37</v>
      </c>
    </row>
    <row r="86" spans="2:10" s="43" customFormat="1" ht="31.5">
      <c r="B86" s="7"/>
      <c r="C86" s="18" t="s">
        <v>229</v>
      </c>
      <c r="D86" s="18" t="s">
        <v>176</v>
      </c>
      <c r="E86" s="19" t="s">
        <v>21</v>
      </c>
      <c r="F86" s="44"/>
      <c r="G86" s="58">
        <f>G68+1000</f>
        <v>11001</v>
      </c>
      <c r="H86" s="58">
        <f>G86+(I86-1)*1000+125</f>
        <v>11126</v>
      </c>
      <c r="I86" s="79">
        <v>1</v>
      </c>
      <c r="J86" s="36" t="s">
        <v>149</v>
      </c>
    </row>
    <row r="87" spans="2:10" s="43" customFormat="1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11001</v>
      </c>
      <c r="H87" s="60">
        <f aca="true" t="shared" si="6" ref="H87:H94">G87+I87</f>
        <v>11019</v>
      </c>
      <c r="I87" s="48">
        <v>18</v>
      </c>
      <c r="J87" s="24" t="s">
        <v>161</v>
      </c>
    </row>
    <row r="88" spans="2:10" s="43" customFormat="1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11020</v>
      </c>
      <c r="H88" s="60">
        <f t="shared" si="6"/>
        <v>11025</v>
      </c>
      <c r="I88" s="48">
        <v>5</v>
      </c>
      <c r="J88" s="24" t="s">
        <v>156</v>
      </c>
    </row>
    <row r="89" spans="2:10" s="43" customFormat="1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11026</v>
      </c>
      <c r="H89" s="60">
        <f t="shared" si="6"/>
        <v>11029</v>
      </c>
      <c r="I89" s="48">
        <v>3</v>
      </c>
      <c r="J89" s="24" t="s">
        <v>155</v>
      </c>
    </row>
    <row r="90" spans="2:10" s="43" customFormat="1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11030</v>
      </c>
      <c r="H90" s="60">
        <f t="shared" si="6"/>
        <v>11089</v>
      </c>
      <c r="I90" s="48">
        <v>59</v>
      </c>
      <c r="J90" s="24" t="s">
        <v>162</v>
      </c>
    </row>
    <row r="91" spans="2:10" s="43" customFormat="1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11090</v>
      </c>
      <c r="H91" s="60">
        <f t="shared" si="6"/>
        <v>11095</v>
      </c>
      <c r="I91" s="48">
        <v>5</v>
      </c>
      <c r="J91" s="24" t="s">
        <v>168</v>
      </c>
    </row>
    <row r="92" spans="2:10" s="43" customFormat="1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11096</v>
      </c>
      <c r="H92" s="60">
        <f t="shared" si="6"/>
        <v>11116</v>
      </c>
      <c r="I92" s="48">
        <v>20</v>
      </c>
      <c r="J92" s="24" t="s">
        <v>169</v>
      </c>
    </row>
    <row r="93" spans="2:10" s="43" customFormat="1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11117</v>
      </c>
      <c r="H93" s="60">
        <f t="shared" si="6"/>
        <v>11119</v>
      </c>
      <c r="I93" s="48">
        <v>2</v>
      </c>
      <c r="J93" s="27" t="s">
        <v>158</v>
      </c>
    </row>
    <row r="94" spans="2:10" s="43" customFormat="1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11120</v>
      </c>
      <c r="H94" s="60">
        <f t="shared" si="6"/>
        <v>11126</v>
      </c>
      <c r="I94" s="48">
        <v>6</v>
      </c>
      <c r="J94" s="27" t="s">
        <v>37</v>
      </c>
    </row>
    <row r="95" spans="2:10" s="43" customFormat="1" ht="31.5">
      <c r="B95" s="7"/>
      <c r="C95" s="18" t="s">
        <v>230</v>
      </c>
      <c r="D95" s="18" t="s">
        <v>175</v>
      </c>
      <c r="E95" s="19" t="s">
        <v>21</v>
      </c>
      <c r="F95" s="44"/>
      <c r="G95" s="58">
        <f>G94+I94+3</f>
        <v>11129</v>
      </c>
      <c r="H95" s="58">
        <f>G95+(I95-1)*1000+126</f>
        <v>11255</v>
      </c>
      <c r="I95" s="79">
        <v>1</v>
      </c>
      <c r="J95" s="36" t="s">
        <v>149</v>
      </c>
    </row>
    <row r="96" spans="2:10" s="43" customFormat="1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11129</v>
      </c>
      <c r="H96" s="60">
        <f aca="true" t="shared" si="7" ref="H96:H103">G96+I96</f>
        <v>11147</v>
      </c>
      <c r="I96" s="48">
        <v>18</v>
      </c>
      <c r="J96" s="24" t="s">
        <v>161</v>
      </c>
    </row>
    <row r="97" spans="2:10" s="43" customFormat="1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11148</v>
      </c>
      <c r="H97" s="60">
        <f t="shared" si="7"/>
        <v>11153</v>
      </c>
      <c r="I97" s="48">
        <v>5</v>
      </c>
      <c r="J97" s="24" t="s">
        <v>156</v>
      </c>
    </row>
    <row r="98" spans="2:10" s="43" customFormat="1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11154</v>
      </c>
      <c r="H98" s="60">
        <f t="shared" si="7"/>
        <v>11157</v>
      </c>
      <c r="I98" s="48">
        <v>3</v>
      </c>
      <c r="J98" s="24" t="s">
        <v>155</v>
      </c>
    </row>
    <row r="99" spans="2:10" s="43" customFormat="1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11158</v>
      </c>
      <c r="H99" s="60">
        <f t="shared" si="7"/>
        <v>11217</v>
      </c>
      <c r="I99" s="48">
        <v>59</v>
      </c>
      <c r="J99" s="24" t="s">
        <v>162</v>
      </c>
    </row>
    <row r="100" spans="2:10" s="43" customFormat="1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11218</v>
      </c>
      <c r="H100" s="60">
        <f t="shared" si="7"/>
        <v>11223</v>
      </c>
      <c r="I100" s="48">
        <v>5</v>
      </c>
      <c r="J100" s="24" t="s">
        <v>168</v>
      </c>
    </row>
    <row r="101" spans="2:10" s="43" customFormat="1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11224</v>
      </c>
      <c r="H101" s="60">
        <f t="shared" si="7"/>
        <v>11244</v>
      </c>
      <c r="I101" s="48">
        <v>20</v>
      </c>
      <c r="J101" s="24" t="s">
        <v>169</v>
      </c>
    </row>
    <row r="102" spans="2:10" s="43" customFormat="1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11245</v>
      </c>
      <c r="H102" s="60">
        <f t="shared" si="7"/>
        <v>11247</v>
      </c>
      <c r="I102" s="48">
        <v>2</v>
      </c>
      <c r="J102" s="27" t="s">
        <v>158</v>
      </c>
    </row>
    <row r="103" spans="2:10" s="43" customFormat="1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11248</v>
      </c>
      <c r="H103" s="60">
        <f t="shared" si="7"/>
        <v>11254</v>
      </c>
      <c r="I103" s="48">
        <v>6</v>
      </c>
      <c r="J103" s="27" t="s">
        <v>37</v>
      </c>
    </row>
    <row r="104" spans="1:10" s="43" customFormat="1" ht="34.5">
      <c r="A104" s="13"/>
      <c r="B104" s="82"/>
      <c r="C104" s="90" t="s">
        <v>231</v>
      </c>
      <c r="D104" s="90" t="s">
        <v>184</v>
      </c>
      <c r="E104" s="91" t="s">
        <v>21</v>
      </c>
      <c r="F104" s="92"/>
      <c r="G104" s="93">
        <f>G86+1000</f>
        <v>12001</v>
      </c>
      <c r="H104" s="93">
        <f>G104+(I104-1)*1000+253</f>
        <v>13254</v>
      </c>
      <c r="I104" s="94">
        <v>2</v>
      </c>
      <c r="J104" s="95" t="s">
        <v>182</v>
      </c>
    </row>
    <row r="105" spans="2:10" s="43" customFormat="1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12001</v>
      </c>
      <c r="H105" s="65">
        <f>G105+1000+253</f>
        <v>13254</v>
      </c>
      <c r="I105" s="48"/>
      <c r="J105" s="33" t="s">
        <v>182</v>
      </c>
    </row>
    <row r="106" spans="1:10" s="43" customFormat="1" ht="21">
      <c r="A106" s="13"/>
      <c r="B106" s="82"/>
      <c r="C106" s="90" t="s">
        <v>39</v>
      </c>
      <c r="D106" s="90"/>
      <c r="E106" s="91" t="s">
        <v>21</v>
      </c>
      <c r="F106" s="92"/>
      <c r="G106" s="93">
        <f>G105+2000</f>
        <v>14001</v>
      </c>
      <c r="H106" s="93">
        <f>H105+1000</f>
        <v>14254</v>
      </c>
      <c r="I106" s="94">
        <v>1</v>
      </c>
      <c r="J106" s="95" t="s">
        <v>40</v>
      </c>
    </row>
    <row r="107" spans="1:10" s="43" customFormat="1" ht="66">
      <c r="A107" s="13"/>
      <c r="B107" s="82"/>
      <c r="C107" s="90" t="s">
        <v>69</v>
      </c>
      <c r="D107" s="90"/>
      <c r="E107" s="91" t="s">
        <v>21</v>
      </c>
      <c r="F107" s="92"/>
      <c r="G107" s="93">
        <f>G106+1000</f>
        <v>15001</v>
      </c>
      <c r="H107" s="93">
        <f>H106+1000</f>
        <v>15254</v>
      </c>
      <c r="I107" s="94">
        <v>1</v>
      </c>
      <c r="J107" s="95" t="s">
        <v>68</v>
      </c>
    </row>
    <row r="108" spans="1:10" s="43" customFormat="1" ht="21">
      <c r="A108" s="13"/>
      <c r="B108" s="82"/>
      <c r="C108" s="90" t="s">
        <v>42</v>
      </c>
      <c r="D108" s="90"/>
      <c r="E108" s="91" t="s">
        <v>21</v>
      </c>
      <c r="F108" s="92"/>
      <c r="G108" s="93">
        <f>G107+I107*1000</f>
        <v>16001</v>
      </c>
      <c r="H108" s="93">
        <f>G108+(I108-1)*1000+253</f>
        <v>31254</v>
      </c>
      <c r="I108" s="94">
        <v>16</v>
      </c>
      <c r="J108" s="95" t="s">
        <v>41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A1">
      <selection activeCell="G24" sqref="G24"/>
    </sheetView>
  </sheetViews>
  <sheetFormatPr defaultColWidth="11.421875" defaultRowHeight="15"/>
  <sheetData>
    <row r="2" spans="2:15" ht="15">
      <c r="B2" s="97" t="s">
        <v>367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5" ht="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6" spans="2:13" ht="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15">
      <c r="B8" s="43"/>
      <c r="C8" s="43" t="s">
        <v>368</v>
      </c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15">
      <c r="B9" s="43"/>
      <c r="C9" s="43" t="s">
        <v>369</v>
      </c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2:13" ht="1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2:13" ht="15">
      <c r="B13" s="43"/>
      <c r="C13" s="43"/>
      <c r="D13" s="43"/>
      <c r="E13" s="96" t="s">
        <v>135</v>
      </c>
      <c r="F13" s="43"/>
      <c r="G13" s="43"/>
      <c r="H13" s="43"/>
      <c r="I13" s="43"/>
      <c r="J13" s="96" t="s">
        <v>135</v>
      </c>
      <c r="K13" s="43"/>
      <c r="L13" s="43"/>
      <c r="M13" s="43"/>
    </row>
    <row r="14" spans="2:13" ht="15">
      <c r="B14" s="43"/>
      <c r="C14" s="43"/>
      <c r="D14" s="43"/>
      <c r="E14" s="10"/>
      <c r="F14" s="10"/>
      <c r="G14" s="43"/>
      <c r="H14" s="43"/>
      <c r="I14" s="43"/>
      <c r="J14" s="43"/>
      <c r="K14" s="43"/>
      <c r="L14" s="43"/>
      <c r="M14" s="43"/>
    </row>
    <row r="15" spans="2:13" ht="15">
      <c r="B15" s="43"/>
      <c r="C15" s="43"/>
      <c r="D15" s="43"/>
      <c r="E15" s="43"/>
      <c r="F15" s="10"/>
      <c r="G15" s="43"/>
      <c r="H15" s="43"/>
      <c r="I15" s="43"/>
      <c r="J15" s="43"/>
      <c r="K15" s="43"/>
      <c r="L15" s="43"/>
      <c r="M15" s="43"/>
    </row>
    <row r="16" spans="2:13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2:13" ht="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1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2:13" ht="1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2:13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2:13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2:13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2:13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2:13" ht="15">
      <c r="B26" s="43"/>
      <c r="C26" s="43"/>
      <c r="D26" s="43"/>
      <c r="E26" s="43"/>
      <c r="F26" s="10"/>
      <c r="G26" s="43"/>
      <c r="H26" s="43"/>
      <c r="I26" s="43"/>
      <c r="J26" s="10"/>
      <c r="K26" s="43"/>
      <c r="L26" s="43"/>
      <c r="M26" s="43"/>
    </row>
    <row r="27" spans="2:13" ht="15">
      <c r="B27" s="43"/>
      <c r="C27" s="43"/>
      <c r="D27" s="43"/>
      <c r="E27" s="96" t="s">
        <v>135</v>
      </c>
      <c r="F27" s="11"/>
      <c r="G27" s="43"/>
      <c r="H27" s="43"/>
      <c r="I27" s="43"/>
      <c r="J27" s="96" t="s">
        <v>135</v>
      </c>
      <c r="K27" s="43"/>
      <c r="L27" s="43"/>
      <c r="M27" s="43"/>
    </row>
    <row r="28" spans="2:13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2:13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2:13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2:13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13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2:13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3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2:13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2:13" ht="15">
      <c r="B36" s="43"/>
      <c r="C36" s="43"/>
      <c r="D36" s="43" t="s">
        <v>7</v>
      </c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15">
      <c r="B37" s="43"/>
      <c r="C37" s="43"/>
      <c r="D37" s="43" t="s">
        <v>8</v>
      </c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</sheetData>
  <sheetProtection/>
  <mergeCells count="1">
    <mergeCell ref="B2:O4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E45"/>
  <sheetViews>
    <sheetView zoomScalePageLayoutView="0" workbookViewId="0" topLeftCell="A1">
      <selection activeCell="D35" sqref="D35"/>
    </sheetView>
  </sheetViews>
  <sheetFormatPr defaultColWidth="11.421875" defaultRowHeight="15"/>
  <sheetData>
    <row r="2" spans="2:16" ht="15">
      <c r="B2" s="97" t="s">
        <v>66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spans="2:31" ht="23.25">
      <c r="B5" s="43" t="s">
        <v>11</v>
      </c>
      <c r="C5" s="43"/>
      <c r="D5" s="9"/>
      <c r="E5" s="9"/>
      <c r="F5" s="43"/>
      <c r="G5" s="43"/>
      <c r="H5" s="43"/>
      <c r="I5" s="43"/>
      <c r="J5" s="43"/>
      <c r="K5" s="43" t="s">
        <v>12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2:31" ht="23.25">
      <c r="B6" s="43" t="s">
        <v>20</v>
      </c>
      <c r="C6" s="43"/>
      <c r="D6" s="9"/>
      <c r="E6" s="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2:31" ht="18.75">
      <c r="B7" s="43"/>
      <c r="C7" s="8"/>
      <c r="D7" s="8"/>
      <c r="E7" s="8"/>
      <c r="F7" s="8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2:31" ht="1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2:31" ht="1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2:31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2:31" ht="1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2:31" ht="15">
      <c r="B12" s="43"/>
      <c r="C12" s="43" t="s">
        <v>13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2:31" ht="1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2:31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2:31" ht="15">
      <c r="B15" s="43"/>
      <c r="C15" s="43"/>
      <c r="D15" s="43"/>
      <c r="E15" s="10"/>
      <c r="F15" s="43"/>
      <c r="G15" s="43"/>
      <c r="H15" s="43"/>
      <c r="I15" s="43"/>
      <c r="J15" s="10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2:31" ht="15">
      <c r="B16" s="43"/>
      <c r="C16" s="43"/>
      <c r="D16" s="43"/>
      <c r="E16" s="10"/>
      <c r="F16" s="10"/>
      <c r="G16" s="43"/>
      <c r="H16" s="43"/>
      <c r="I16" s="43"/>
      <c r="J16" s="43"/>
      <c r="K16" s="43"/>
      <c r="L16" s="43"/>
      <c r="M16" s="43"/>
      <c r="N16" s="43" t="s">
        <v>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2:31" ht="15">
      <c r="B17" s="43"/>
      <c r="C17" s="43"/>
      <c r="D17" s="43"/>
      <c r="E17" s="43"/>
      <c r="F17" s="10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2:31" ht="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2:31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2:31" ht="15">
      <c r="B20" s="43"/>
      <c r="C20" s="43"/>
      <c r="D20" s="43"/>
      <c r="E20" s="43"/>
      <c r="F20" s="43"/>
      <c r="G20" s="43"/>
      <c r="H20" s="43" t="s">
        <v>14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2:31" ht="15">
      <c r="B21" s="43"/>
      <c r="C21" s="43"/>
      <c r="D21" s="43"/>
      <c r="E21" s="43"/>
      <c r="F21" s="43"/>
      <c r="G21" s="43"/>
      <c r="H21" s="43" t="s">
        <v>16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2:31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2:3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2:31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2:31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2:31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2:31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 t="s">
        <v>10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2:31" ht="15">
      <c r="B28" s="43"/>
      <c r="C28" s="43"/>
      <c r="D28" s="43"/>
      <c r="E28" s="43"/>
      <c r="F28" s="10"/>
      <c r="G28" s="43"/>
      <c r="H28" s="43"/>
      <c r="I28" s="43"/>
      <c r="J28" s="1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1" ht="15">
      <c r="B29" s="43"/>
      <c r="C29" s="43"/>
      <c r="D29" s="43"/>
      <c r="E29" s="43"/>
      <c r="F29" s="11"/>
      <c r="G29" s="43"/>
      <c r="H29" s="43"/>
      <c r="I29" s="43"/>
      <c r="J29" s="1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2:31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2:31" ht="15">
      <c r="B31" s="43"/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2:31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2:31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2:31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2:31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2:31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2:31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2:31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2:31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2:31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2:31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2:31" ht="15">
      <c r="B42" s="43"/>
      <c r="C42" s="43"/>
      <c r="D42" s="43"/>
      <c r="E42" s="43"/>
      <c r="F42" s="43" t="s">
        <v>18</v>
      </c>
      <c r="G42" s="43"/>
      <c r="H42" s="43"/>
      <c r="I42" s="43" t="s">
        <v>15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2:31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2:31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2:31" ht="15">
      <c r="B45" s="43"/>
      <c r="C45" s="43"/>
      <c r="D45" s="43"/>
      <c r="E45" s="12" t="s">
        <v>17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</sheetData>
  <sheetProtection/>
  <mergeCells count="1">
    <mergeCell ref="B2:P3"/>
  </mergeCells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A37" sqref="A37"/>
    </sheetView>
  </sheetViews>
  <sheetFormatPr defaultColWidth="11.421875" defaultRowHeight="15"/>
  <cols>
    <col min="1" max="1" width="49.421875" style="0" bestFit="1" customWidth="1"/>
    <col min="3" max="3" width="2.421875" style="0" bestFit="1" customWidth="1"/>
    <col min="5" max="6" width="17.57421875" style="0" bestFit="1" customWidth="1"/>
    <col min="7" max="7" width="5.421875" style="0" bestFit="1" customWidth="1"/>
    <col min="8" max="8" width="56.421875" style="0" customWidth="1"/>
  </cols>
  <sheetData>
    <row r="1" ht="15">
      <c r="A1" s="43" t="s">
        <v>103</v>
      </c>
    </row>
    <row r="3" spans="1:8" ht="65.25" customHeight="1">
      <c r="A3" s="99" t="s">
        <v>70</v>
      </c>
      <c r="B3" s="99"/>
      <c r="C3" s="100" t="s">
        <v>21</v>
      </c>
      <c r="D3" s="101"/>
      <c r="E3" s="102">
        <f>OE2!G107-1</f>
        <v>47000</v>
      </c>
      <c r="F3" s="102">
        <f>OE2!H107+1</f>
        <v>47255</v>
      </c>
      <c r="G3" s="103"/>
      <c r="H3" s="104" t="s">
        <v>68</v>
      </c>
    </row>
    <row r="4" spans="1:8" ht="63.75">
      <c r="A4" s="99" t="s">
        <v>73</v>
      </c>
      <c r="B4" s="99"/>
      <c r="C4" s="100" t="s">
        <v>21</v>
      </c>
      <c r="D4" s="101"/>
      <c r="E4" s="93">
        <f>OE5!G107</f>
        <v>111001</v>
      </c>
      <c r="F4" s="93">
        <f>OE5!H107</f>
        <v>111254</v>
      </c>
      <c r="G4" s="103"/>
      <c r="H4" s="104" t="s">
        <v>68</v>
      </c>
    </row>
    <row r="6" ht="15">
      <c r="A6" s="43" t="s">
        <v>89</v>
      </c>
    </row>
    <row r="7" spans="5:6" ht="15">
      <c r="E7" s="66" t="s">
        <v>104</v>
      </c>
      <c r="F7" s="66" t="s">
        <v>105</v>
      </c>
    </row>
    <row r="8" spans="1:8" ht="15">
      <c r="A8" s="43" t="s">
        <v>77</v>
      </c>
      <c r="E8" s="68">
        <f>E3</f>
        <v>47000</v>
      </c>
      <c r="F8" s="68">
        <f>E8+7</f>
        <v>47007</v>
      </c>
      <c r="H8" s="43" t="s">
        <v>90</v>
      </c>
    </row>
    <row r="9" spans="1:8" ht="15">
      <c r="A9" s="43" t="s">
        <v>78</v>
      </c>
      <c r="E9" s="68">
        <f aca="true" t="shared" si="0" ref="E9:E18">E8+8</f>
        <v>47008</v>
      </c>
      <c r="F9" s="68">
        <f aca="true" t="shared" si="1" ref="F9:F18">F8+8</f>
        <v>47015</v>
      </c>
      <c r="H9" s="43" t="s">
        <v>90</v>
      </c>
    </row>
    <row r="10" spans="1:8" ht="15">
      <c r="A10" s="43" t="s">
        <v>79</v>
      </c>
      <c r="E10" s="68">
        <f t="shared" si="0"/>
        <v>47016</v>
      </c>
      <c r="F10" s="68">
        <f t="shared" si="1"/>
        <v>47023</v>
      </c>
      <c r="H10" s="43" t="s">
        <v>90</v>
      </c>
    </row>
    <row r="11" spans="1:8" ht="15">
      <c r="A11" s="43" t="s">
        <v>80</v>
      </c>
      <c r="E11" s="68">
        <f t="shared" si="0"/>
        <v>47024</v>
      </c>
      <c r="F11" s="68">
        <f t="shared" si="1"/>
        <v>47031</v>
      </c>
      <c r="H11" s="43" t="s">
        <v>90</v>
      </c>
    </row>
    <row r="12" spans="1:8" ht="15">
      <c r="A12" s="43" t="s">
        <v>81</v>
      </c>
      <c r="E12" s="68">
        <f t="shared" si="0"/>
        <v>47032</v>
      </c>
      <c r="F12" s="68">
        <f t="shared" si="1"/>
        <v>47039</v>
      </c>
      <c r="H12" s="43" t="s">
        <v>90</v>
      </c>
    </row>
    <row r="13" spans="1:8" ht="15">
      <c r="A13" s="43" t="s">
        <v>82</v>
      </c>
      <c r="E13" s="68">
        <f t="shared" si="0"/>
        <v>47040</v>
      </c>
      <c r="F13" s="68">
        <f t="shared" si="1"/>
        <v>47047</v>
      </c>
      <c r="H13" s="43" t="s">
        <v>90</v>
      </c>
    </row>
    <row r="14" spans="1:8" ht="15">
      <c r="A14" s="43" t="s">
        <v>83</v>
      </c>
      <c r="E14" s="68">
        <f t="shared" si="0"/>
        <v>47048</v>
      </c>
      <c r="F14" s="68">
        <f t="shared" si="1"/>
        <v>47055</v>
      </c>
      <c r="H14" s="43" t="s">
        <v>90</v>
      </c>
    </row>
    <row r="15" spans="1:8" ht="15">
      <c r="A15" s="43" t="s">
        <v>84</v>
      </c>
      <c r="E15" s="68">
        <f t="shared" si="0"/>
        <v>47056</v>
      </c>
      <c r="F15" s="68">
        <f t="shared" si="1"/>
        <v>47063</v>
      </c>
      <c r="H15" s="43" t="s">
        <v>90</v>
      </c>
    </row>
    <row r="16" spans="1:8" ht="15">
      <c r="A16" s="43" t="s">
        <v>85</v>
      </c>
      <c r="E16" s="68">
        <f t="shared" si="0"/>
        <v>47064</v>
      </c>
      <c r="F16" s="68">
        <f t="shared" si="1"/>
        <v>47071</v>
      </c>
      <c r="H16" s="43" t="s">
        <v>90</v>
      </c>
    </row>
    <row r="17" spans="1:8" ht="15">
      <c r="A17" s="43" t="s">
        <v>86</v>
      </c>
      <c r="E17" s="68">
        <f t="shared" si="0"/>
        <v>47072</v>
      </c>
      <c r="F17" s="68">
        <f t="shared" si="1"/>
        <v>47079</v>
      </c>
      <c r="H17" s="43" t="s">
        <v>90</v>
      </c>
    </row>
    <row r="18" spans="1:8" ht="15">
      <c r="A18" s="43" t="s">
        <v>87</v>
      </c>
      <c r="E18" s="68">
        <f t="shared" si="0"/>
        <v>47080</v>
      </c>
      <c r="F18" s="68">
        <f t="shared" si="1"/>
        <v>47087</v>
      </c>
      <c r="H18" s="43" t="s">
        <v>90</v>
      </c>
    </row>
    <row r="19" ht="15">
      <c r="A19" s="43" t="s">
        <v>88</v>
      </c>
    </row>
    <row r="20" s="43" customFormat="1" ht="15"/>
    <row r="21" spans="1:6" ht="15">
      <c r="A21" s="13" t="s">
        <v>102</v>
      </c>
      <c r="B21" s="13"/>
      <c r="C21" s="13"/>
      <c r="D21" s="13"/>
      <c r="E21" s="69" t="s">
        <v>100</v>
      </c>
      <c r="F21" s="70" t="s">
        <v>107</v>
      </c>
    </row>
    <row r="22" spans="1:8" ht="15">
      <c r="A22" s="13" t="s">
        <v>370</v>
      </c>
      <c r="B22" s="13"/>
      <c r="C22" s="13"/>
      <c r="D22" s="13"/>
      <c r="E22" s="71">
        <f>E8+1</f>
        <v>47001</v>
      </c>
      <c r="F22" s="72">
        <f>F8-1</f>
        <v>47006</v>
      </c>
      <c r="H22" s="43" t="s">
        <v>101</v>
      </c>
    </row>
    <row r="23" spans="1:8" ht="15">
      <c r="A23" s="13" t="s">
        <v>371</v>
      </c>
      <c r="B23" s="13"/>
      <c r="C23" s="13"/>
      <c r="D23" s="13"/>
      <c r="E23" s="71">
        <f aca="true" t="shared" si="2" ref="E23:E32">E9+1</f>
        <v>47009</v>
      </c>
      <c r="F23" s="72">
        <f aca="true" t="shared" si="3" ref="F23:F32">F9-1</f>
        <v>47014</v>
      </c>
      <c r="H23" s="43" t="s">
        <v>101</v>
      </c>
    </row>
    <row r="24" spans="1:8" ht="15">
      <c r="A24" s="13" t="s">
        <v>91</v>
      </c>
      <c r="B24" s="13"/>
      <c r="C24" s="13"/>
      <c r="D24" s="13"/>
      <c r="E24" s="71">
        <f t="shared" si="2"/>
        <v>47017</v>
      </c>
      <c r="F24" s="72">
        <f t="shared" si="3"/>
        <v>47022</v>
      </c>
      <c r="H24" s="43" t="s">
        <v>101</v>
      </c>
    </row>
    <row r="25" spans="1:8" ht="15">
      <c r="A25" s="13" t="s">
        <v>92</v>
      </c>
      <c r="B25" s="13"/>
      <c r="C25" s="13"/>
      <c r="D25" s="13"/>
      <c r="E25" s="71">
        <f t="shared" si="2"/>
        <v>47025</v>
      </c>
      <c r="F25" s="72">
        <f t="shared" si="3"/>
        <v>47030</v>
      </c>
      <c r="H25" s="43" t="s">
        <v>101</v>
      </c>
    </row>
    <row r="26" spans="1:8" ht="15">
      <c r="A26" s="13" t="s">
        <v>93</v>
      </c>
      <c r="B26" s="13"/>
      <c r="C26" s="13"/>
      <c r="D26" s="13"/>
      <c r="E26" s="71">
        <f t="shared" si="2"/>
        <v>47033</v>
      </c>
      <c r="F26" s="72">
        <f t="shared" si="3"/>
        <v>47038</v>
      </c>
      <c r="H26" s="43" t="s">
        <v>101</v>
      </c>
    </row>
    <row r="27" spans="1:8" ht="15">
      <c r="A27" s="13" t="s">
        <v>94</v>
      </c>
      <c r="B27" s="13"/>
      <c r="C27" s="13"/>
      <c r="D27" s="13"/>
      <c r="E27" s="71">
        <f t="shared" si="2"/>
        <v>47041</v>
      </c>
      <c r="F27" s="72">
        <f t="shared" si="3"/>
        <v>47046</v>
      </c>
      <c r="H27" s="43" t="s">
        <v>101</v>
      </c>
    </row>
    <row r="28" spans="1:8" ht="15">
      <c r="A28" s="13" t="s">
        <v>95</v>
      </c>
      <c r="B28" s="13"/>
      <c r="C28" s="13"/>
      <c r="D28" s="13"/>
      <c r="E28" s="71">
        <f t="shared" si="2"/>
        <v>47049</v>
      </c>
      <c r="F28" s="72">
        <f t="shared" si="3"/>
        <v>47054</v>
      </c>
      <c r="H28" s="43" t="s">
        <v>101</v>
      </c>
    </row>
    <row r="29" spans="1:8" ht="15">
      <c r="A29" s="13" t="s">
        <v>96</v>
      </c>
      <c r="B29" s="13"/>
      <c r="C29" s="13"/>
      <c r="D29" s="13"/>
      <c r="E29" s="71">
        <f t="shared" si="2"/>
        <v>47057</v>
      </c>
      <c r="F29" s="72">
        <f t="shared" si="3"/>
        <v>47062</v>
      </c>
      <c r="H29" s="43" t="s">
        <v>101</v>
      </c>
    </row>
    <row r="30" spans="1:8" ht="15">
      <c r="A30" s="13" t="s">
        <v>97</v>
      </c>
      <c r="B30" s="13"/>
      <c r="C30" s="13"/>
      <c r="D30" s="13"/>
      <c r="E30" s="71">
        <f t="shared" si="2"/>
        <v>47065</v>
      </c>
      <c r="F30" s="72">
        <f t="shared" si="3"/>
        <v>47070</v>
      </c>
      <c r="H30" s="43" t="s">
        <v>101</v>
      </c>
    </row>
    <row r="31" spans="1:8" ht="15">
      <c r="A31" s="13" t="s">
        <v>98</v>
      </c>
      <c r="B31" s="13"/>
      <c r="C31" s="13"/>
      <c r="D31" s="13"/>
      <c r="E31" s="71">
        <f t="shared" si="2"/>
        <v>47073</v>
      </c>
      <c r="F31" s="72">
        <f t="shared" si="3"/>
        <v>47078</v>
      </c>
      <c r="H31" s="43" t="s">
        <v>101</v>
      </c>
    </row>
    <row r="32" spans="1:8" ht="15">
      <c r="A32" s="13" t="s">
        <v>99</v>
      </c>
      <c r="B32" s="13"/>
      <c r="C32" s="13"/>
      <c r="D32" s="13"/>
      <c r="E32" s="71">
        <f t="shared" si="2"/>
        <v>47081</v>
      </c>
      <c r="F32" s="72">
        <f t="shared" si="3"/>
        <v>47086</v>
      </c>
      <c r="H32" s="43" t="s">
        <v>101</v>
      </c>
    </row>
    <row r="33" spans="1:6" ht="15">
      <c r="A33" s="13" t="s">
        <v>88</v>
      </c>
      <c r="B33" s="13"/>
      <c r="C33" s="13"/>
      <c r="D33" s="13"/>
      <c r="E33" s="13"/>
      <c r="F33" s="13"/>
    </row>
    <row r="35" spans="1:6" ht="15">
      <c r="A35" s="13" t="s">
        <v>373</v>
      </c>
      <c r="E35" s="69" t="s">
        <v>100</v>
      </c>
      <c r="F35" s="70" t="s">
        <v>107</v>
      </c>
    </row>
    <row r="36" spans="1:8" ht="15">
      <c r="A36" s="13" t="s">
        <v>372</v>
      </c>
      <c r="E36" s="71">
        <f>E4</f>
        <v>111001</v>
      </c>
      <c r="F36" s="72">
        <f>E36+5</f>
        <v>111006</v>
      </c>
      <c r="H36" s="43"/>
    </row>
    <row r="37" spans="1:6" ht="15">
      <c r="A37" s="13" t="s">
        <v>374</v>
      </c>
      <c r="E37" s="71">
        <f>E36+8</f>
        <v>111009</v>
      </c>
      <c r="F37" s="72">
        <f>F36+8</f>
        <v>111014</v>
      </c>
    </row>
    <row r="38" spans="1:8" ht="15">
      <c r="A38" s="13" t="s">
        <v>91</v>
      </c>
      <c r="E38" s="71">
        <f aca="true" t="shared" si="4" ref="E38:E46">E37+8</f>
        <v>111017</v>
      </c>
      <c r="F38" s="72">
        <f aca="true" t="shared" si="5" ref="F38:F46">F37+8</f>
        <v>111022</v>
      </c>
      <c r="H38" s="43" t="s">
        <v>106</v>
      </c>
    </row>
    <row r="39" spans="1:6" ht="15">
      <c r="A39" s="13" t="s">
        <v>92</v>
      </c>
      <c r="E39" s="71">
        <f t="shared" si="4"/>
        <v>111025</v>
      </c>
      <c r="F39" s="72">
        <f t="shared" si="5"/>
        <v>111030</v>
      </c>
    </row>
    <row r="40" spans="1:6" ht="15">
      <c r="A40" s="13" t="s">
        <v>93</v>
      </c>
      <c r="E40" s="71">
        <f t="shared" si="4"/>
        <v>111033</v>
      </c>
      <c r="F40" s="72">
        <f t="shared" si="5"/>
        <v>111038</v>
      </c>
    </row>
    <row r="41" spans="1:6" ht="15">
      <c r="A41" s="13" t="s">
        <v>94</v>
      </c>
      <c r="E41" s="71">
        <f t="shared" si="4"/>
        <v>111041</v>
      </c>
      <c r="F41" s="72">
        <f t="shared" si="5"/>
        <v>111046</v>
      </c>
    </row>
    <row r="42" spans="1:6" ht="15">
      <c r="A42" s="13" t="s">
        <v>95</v>
      </c>
      <c r="E42" s="71">
        <f t="shared" si="4"/>
        <v>111049</v>
      </c>
      <c r="F42" s="72">
        <f t="shared" si="5"/>
        <v>111054</v>
      </c>
    </row>
    <row r="43" spans="1:6" ht="15">
      <c r="A43" s="13" t="s">
        <v>96</v>
      </c>
      <c r="E43" s="71">
        <f t="shared" si="4"/>
        <v>111057</v>
      </c>
      <c r="F43" s="72">
        <f t="shared" si="5"/>
        <v>111062</v>
      </c>
    </row>
    <row r="44" spans="1:6" ht="15">
      <c r="A44" s="13" t="s">
        <v>97</v>
      </c>
      <c r="E44" s="71">
        <f t="shared" si="4"/>
        <v>111065</v>
      </c>
      <c r="F44" s="72">
        <f t="shared" si="5"/>
        <v>111070</v>
      </c>
    </row>
    <row r="45" spans="1:6" ht="15">
      <c r="A45" s="13" t="s">
        <v>98</v>
      </c>
      <c r="E45" s="71">
        <f t="shared" si="4"/>
        <v>111073</v>
      </c>
      <c r="F45" s="72">
        <f t="shared" si="5"/>
        <v>111078</v>
      </c>
    </row>
    <row r="46" spans="1:6" ht="15">
      <c r="A46" s="13" t="s">
        <v>99</v>
      </c>
      <c r="E46" s="71">
        <f t="shared" si="4"/>
        <v>111081</v>
      </c>
      <c r="F46" s="72">
        <f t="shared" si="5"/>
        <v>111086</v>
      </c>
    </row>
    <row r="47" ht="15">
      <c r="A47" s="13" t="s">
        <v>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="125" zoomScaleNormal="125" zoomScalePageLayoutView="0" workbookViewId="0" topLeftCell="G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25</v>
      </c>
      <c r="C3" s="5"/>
      <c r="D3" s="5" t="s">
        <v>28</v>
      </c>
      <c r="E3" s="16" t="s">
        <v>4</v>
      </c>
      <c r="F3" s="77" t="s">
        <v>164</v>
      </c>
      <c r="G3" s="52" t="s">
        <v>33</v>
      </c>
      <c r="H3" s="53">
        <v>44143245254</v>
      </c>
      <c r="I3" s="55"/>
      <c r="J3" s="2" t="s">
        <v>31</v>
      </c>
    </row>
    <row r="4" spans="1:10" ht="21.75" thickBot="1">
      <c r="A4" s="13"/>
      <c r="B4" s="30"/>
      <c r="C4" s="5"/>
      <c r="D4" s="5" t="s">
        <v>144</v>
      </c>
      <c r="E4" s="16"/>
      <c r="F4" s="77" t="s">
        <v>165</v>
      </c>
      <c r="G4" s="52" t="s">
        <v>33</v>
      </c>
      <c r="H4" s="53">
        <v>44143243254</v>
      </c>
      <c r="I4" s="55"/>
      <c r="J4" s="3" t="s">
        <v>376</v>
      </c>
    </row>
    <row r="5" spans="1:10" ht="21.75" thickBot="1">
      <c r="A5" s="13"/>
      <c r="B5" s="39" t="s">
        <v>48</v>
      </c>
      <c r="C5" s="40"/>
      <c r="D5" s="40"/>
      <c r="E5" s="41" t="s">
        <v>22</v>
      </c>
      <c r="F5" s="85" t="s">
        <v>165</v>
      </c>
      <c r="G5" s="57">
        <v>32000</v>
      </c>
      <c r="H5" s="57">
        <f>H107+1</f>
        <v>47255</v>
      </c>
      <c r="I5" s="47"/>
      <c r="J5" s="42" t="s">
        <v>47</v>
      </c>
    </row>
    <row r="6" spans="1:10" ht="34.5">
      <c r="A6" s="13"/>
      <c r="B6" s="82"/>
      <c r="C6" s="90" t="s">
        <v>232</v>
      </c>
      <c r="D6" s="90"/>
      <c r="E6" s="91"/>
      <c r="F6" s="92"/>
      <c r="G6" s="93">
        <f>G5</f>
        <v>32000</v>
      </c>
      <c r="H6" s="93">
        <f>H30+1</f>
        <v>39255</v>
      </c>
      <c r="I6" s="94" t="s">
        <v>191</v>
      </c>
      <c r="J6" s="95" t="s">
        <v>187</v>
      </c>
    </row>
    <row r="7" spans="2:10" ht="31.5">
      <c r="B7" s="7"/>
      <c r="C7" s="18" t="s">
        <v>233</v>
      </c>
      <c r="D7" s="18" t="s">
        <v>154</v>
      </c>
      <c r="E7" s="19" t="s">
        <v>5</v>
      </c>
      <c r="F7" s="44"/>
      <c r="G7" s="58">
        <f>G6+1</f>
        <v>32001</v>
      </c>
      <c r="H7" s="58">
        <f>G7+253</f>
        <v>32254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32001</v>
      </c>
      <c r="H8" s="59">
        <f>G8+253</f>
        <v>32254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32250</v>
      </c>
      <c r="H9" s="78">
        <f>H8</f>
        <v>32254</v>
      </c>
      <c r="I9" s="48"/>
      <c r="J9" s="27" t="s">
        <v>148</v>
      </c>
    </row>
    <row r="10" spans="2:10" ht="31.5">
      <c r="B10" s="7"/>
      <c r="C10" s="18" t="s">
        <v>234</v>
      </c>
      <c r="D10" s="18" t="s">
        <v>166</v>
      </c>
      <c r="E10" s="19" t="s">
        <v>5</v>
      </c>
      <c r="F10" s="44"/>
      <c r="G10" s="58">
        <f>G7+1000</f>
        <v>33001</v>
      </c>
      <c r="H10" s="58">
        <f>H7+1000</f>
        <v>33254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33001</v>
      </c>
      <c r="H11" s="59">
        <f>G11+253</f>
        <v>33254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33250</v>
      </c>
      <c r="H12" s="78">
        <f>H11</f>
        <v>33254</v>
      </c>
      <c r="I12" s="48"/>
      <c r="J12" s="27" t="s">
        <v>148</v>
      </c>
    </row>
    <row r="13" spans="2:10" ht="31.5">
      <c r="B13" s="7"/>
      <c r="C13" s="18" t="s">
        <v>235</v>
      </c>
      <c r="D13" s="18" t="s">
        <v>170</v>
      </c>
      <c r="E13" s="19" t="s">
        <v>5</v>
      </c>
      <c r="F13" s="44"/>
      <c r="G13" s="58">
        <f>G10+1000</f>
        <v>34001</v>
      </c>
      <c r="H13" s="58">
        <f>H10+1000</f>
        <v>34254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34001</v>
      </c>
      <c r="H14" s="59">
        <f>G14+253</f>
        <v>34254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34250</v>
      </c>
      <c r="H15" s="78">
        <f>H14</f>
        <v>34254</v>
      </c>
      <c r="I15" s="48"/>
      <c r="J15" s="27" t="s">
        <v>148</v>
      </c>
    </row>
    <row r="16" spans="2:10" ht="31.5">
      <c r="B16" s="7"/>
      <c r="C16" s="18" t="s">
        <v>236</v>
      </c>
      <c r="D16" s="18" t="s">
        <v>173</v>
      </c>
      <c r="E16" s="19" t="s">
        <v>5</v>
      </c>
      <c r="F16" s="44"/>
      <c r="G16" s="58">
        <f>G13+1000</f>
        <v>35001</v>
      </c>
      <c r="H16" s="58">
        <f>H13+1000</f>
        <v>35254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35001</v>
      </c>
      <c r="H17" s="59">
        <f>G17+253</f>
        <v>35254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35250</v>
      </c>
      <c r="H18" s="78">
        <f>H17</f>
        <v>35254</v>
      </c>
      <c r="I18" s="48"/>
      <c r="J18" s="27" t="s">
        <v>148</v>
      </c>
    </row>
    <row r="19" spans="2:10" ht="31.5">
      <c r="B19" s="7"/>
      <c r="C19" s="18" t="s">
        <v>237</v>
      </c>
      <c r="D19" s="18" t="s">
        <v>181</v>
      </c>
      <c r="E19" s="19" t="s">
        <v>5</v>
      </c>
      <c r="F19" s="44"/>
      <c r="G19" s="58">
        <f>G16+1000</f>
        <v>36001</v>
      </c>
      <c r="H19" s="58">
        <f>H16+1000</f>
        <v>36254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36001</v>
      </c>
      <c r="H20" s="59">
        <f>G20+253</f>
        <v>36254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36250</v>
      </c>
      <c r="H21" s="78">
        <f>H20</f>
        <v>36254</v>
      </c>
      <c r="I21" s="48"/>
      <c r="J21" s="27" t="s">
        <v>148</v>
      </c>
    </row>
    <row r="22" spans="2:10" ht="31.5">
      <c r="B22" s="7"/>
      <c r="C22" s="18" t="s">
        <v>238</v>
      </c>
      <c r="D22" s="18" t="s">
        <v>178</v>
      </c>
      <c r="E22" s="19" t="s">
        <v>5</v>
      </c>
      <c r="F22" s="44"/>
      <c r="G22" s="58">
        <f>G19+1000</f>
        <v>37001</v>
      </c>
      <c r="H22" s="58">
        <f>H19+1000</f>
        <v>37254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37001</v>
      </c>
      <c r="H23" s="59">
        <f>G23+253</f>
        <v>37254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37250</v>
      </c>
      <c r="H24" s="78">
        <f>H23</f>
        <v>37254</v>
      </c>
      <c r="I24" s="48"/>
      <c r="J24" s="27" t="s">
        <v>148</v>
      </c>
    </row>
    <row r="25" spans="2:10" ht="31.5">
      <c r="B25" s="7"/>
      <c r="C25" s="18" t="s">
        <v>239</v>
      </c>
      <c r="D25" s="18" t="s">
        <v>176</v>
      </c>
      <c r="E25" s="19" t="s">
        <v>5</v>
      </c>
      <c r="F25" s="44"/>
      <c r="G25" s="58">
        <f>G22+1000</f>
        <v>38001</v>
      </c>
      <c r="H25" s="58">
        <f>H22+1000</f>
        <v>38254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38001</v>
      </c>
      <c r="H26" s="59">
        <f>G26+253</f>
        <v>38254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38250</v>
      </c>
      <c r="H27" s="78">
        <f>H26</f>
        <v>38254</v>
      </c>
      <c r="I27" s="48"/>
      <c r="J27" s="27" t="s">
        <v>148</v>
      </c>
    </row>
    <row r="28" spans="2:10" ht="31.5">
      <c r="B28" s="7"/>
      <c r="C28" s="18" t="s">
        <v>240</v>
      </c>
      <c r="D28" s="18" t="s">
        <v>175</v>
      </c>
      <c r="E28" s="19" t="s">
        <v>5</v>
      </c>
      <c r="F28" s="44"/>
      <c r="G28" s="58">
        <f>G25+1000</f>
        <v>39001</v>
      </c>
      <c r="H28" s="58">
        <f>H25+1000</f>
        <v>39254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39001</v>
      </c>
      <c r="H29" s="59">
        <f>G29+253</f>
        <v>39254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39250</v>
      </c>
      <c r="H30" s="78">
        <f>H29</f>
        <v>39254</v>
      </c>
      <c r="I30" s="48"/>
      <c r="J30" s="27" t="s">
        <v>148</v>
      </c>
    </row>
    <row r="31" spans="1:10" ht="34.5">
      <c r="A31" s="13"/>
      <c r="B31" s="82"/>
      <c r="C31" s="90" t="s">
        <v>241</v>
      </c>
      <c r="D31" s="90"/>
      <c r="E31" s="91"/>
      <c r="F31" s="92"/>
      <c r="G31" s="93">
        <f>G5+8000</f>
        <v>40000</v>
      </c>
      <c r="H31" s="93">
        <f>H103+1</f>
        <v>43255</v>
      </c>
      <c r="I31" s="94" t="s">
        <v>203</v>
      </c>
      <c r="J31" s="95" t="s">
        <v>204</v>
      </c>
    </row>
    <row r="32" spans="2:10" ht="31.5">
      <c r="B32" s="7"/>
      <c r="C32" s="18" t="s">
        <v>242</v>
      </c>
      <c r="D32" s="18" t="s">
        <v>154</v>
      </c>
      <c r="E32" s="19" t="s">
        <v>21</v>
      </c>
      <c r="F32" s="44"/>
      <c r="G32" s="58">
        <f>G31+1</f>
        <v>40001</v>
      </c>
      <c r="H32" s="58">
        <f>G32+(I32-1)*1000+125</f>
        <v>40126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40001</v>
      </c>
      <c r="H33" s="60">
        <f aca="true" t="shared" si="0" ref="H33:H40">G33+I33</f>
        <v>40019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40020</v>
      </c>
      <c r="H34" s="60">
        <f t="shared" si="0"/>
        <v>40025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40026</v>
      </c>
      <c r="H35" s="60">
        <f t="shared" si="0"/>
        <v>40029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40030</v>
      </c>
      <c r="H36" s="60">
        <f t="shared" si="0"/>
        <v>40089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40090</v>
      </c>
      <c r="H37" s="60">
        <f t="shared" si="0"/>
        <v>40095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40096</v>
      </c>
      <c r="H38" s="60">
        <f t="shared" si="0"/>
        <v>40116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40117</v>
      </c>
      <c r="H39" s="60">
        <f t="shared" si="0"/>
        <v>40119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40120</v>
      </c>
      <c r="H40" s="60">
        <f t="shared" si="0"/>
        <v>40126</v>
      </c>
      <c r="I40" s="48">
        <v>6</v>
      </c>
      <c r="J40" s="27" t="s">
        <v>37</v>
      </c>
    </row>
    <row r="41" spans="2:10" ht="31.5">
      <c r="B41" s="7"/>
      <c r="C41" s="18" t="s">
        <v>243</v>
      </c>
      <c r="D41" s="18" t="s">
        <v>166</v>
      </c>
      <c r="E41" s="19" t="s">
        <v>21</v>
      </c>
      <c r="F41" s="44"/>
      <c r="G41" s="58">
        <f>G40+I40+3</f>
        <v>40129</v>
      </c>
      <c r="H41" s="58">
        <f>G41+(I41-1)*1000+125</f>
        <v>40254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40129</v>
      </c>
      <c r="H42" s="60">
        <f aca="true" t="shared" si="1" ref="H42:H49">G42+I42</f>
        <v>40147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40148</v>
      </c>
      <c r="H43" s="60">
        <f t="shared" si="1"/>
        <v>40153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40154</v>
      </c>
      <c r="H44" s="60">
        <f t="shared" si="1"/>
        <v>40157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40158</v>
      </c>
      <c r="H45" s="60">
        <f t="shared" si="1"/>
        <v>40217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40218</v>
      </c>
      <c r="H46" s="60">
        <f t="shared" si="1"/>
        <v>40223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40224</v>
      </c>
      <c r="H47" s="60">
        <f t="shared" si="1"/>
        <v>40244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40245</v>
      </c>
      <c r="H48" s="60">
        <f t="shared" si="1"/>
        <v>40247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40248</v>
      </c>
      <c r="H49" s="60">
        <f t="shared" si="1"/>
        <v>40254</v>
      </c>
      <c r="I49" s="48">
        <v>6</v>
      </c>
      <c r="J49" s="27" t="s">
        <v>37</v>
      </c>
    </row>
    <row r="50" spans="2:10" ht="31.5">
      <c r="B50" s="7"/>
      <c r="C50" s="18" t="s">
        <v>244</v>
      </c>
      <c r="D50" s="18" t="s">
        <v>170</v>
      </c>
      <c r="E50" s="19" t="s">
        <v>21</v>
      </c>
      <c r="F50" s="44"/>
      <c r="G50" s="58">
        <f>G32+1000</f>
        <v>41001</v>
      </c>
      <c r="H50" s="58">
        <f>G50+(I50-1)*1000+125</f>
        <v>41126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41001</v>
      </c>
      <c r="H51" s="60">
        <f aca="true" t="shared" si="2" ref="H51:H58">G51+I51</f>
        <v>41019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41020</v>
      </c>
      <c r="H52" s="60">
        <f t="shared" si="2"/>
        <v>41025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41026</v>
      </c>
      <c r="H53" s="60">
        <f t="shared" si="2"/>
        <v>41029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41030</v>
      </c>
      <c r="H54" s="60">
        <f t="shared" si="2"/>
        <v>41089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41090</v>
      </c>
      <c r="H55" s="60">
        <f t="shared" si="2"/>
        <v>41095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41096</v>
      </c>
      <c r="H56" s="60">
        <f t="shared" si="2"/>
        <v>41116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41117</v>
      </c>
      <c r="H57" s="60">
        <f t="shared" si="2"/>
        <v>41119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41120</v>
      </c>
      <c r="H58" s="60">
        <f t="shared" si="2"/>
        <v>41126</v>
      </c>
      <c r="I58" s="48">
        <v>6</v>
      </c>
      <c r="J58" s="27" t="s">
        <v>37</v>
      </c>
    </row>
    <row r="59" spans="2:10" ht="31.5">
      <c r="B59" s="7"/>
      <c r="C59" s="18" t="s">
        <v>245</v>
      </c>
      <c r="D59" s="18" t="s">
        <v>173</v>
      </c>
      <c r="E59" s="19" t="s">
        <v>21</v>
      </c>
      <c r="F59" s="44"/>
      <c r="G59" s="58">
        <f>G58+I58+3</f>
        <v>41129</v>
      </c>
      <c r="H59" s="58">
        <f>G59+(I59-1)*1000+125</f>
        <v>41254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41129</v>
      </c>
      <c r="H60" s="60">
        <f aca="true" t="shared" si="3" ref="H60:H67">G60+I60</f>
        <v>41147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41148</v>
      </c>
      <c r="H61" s="60">
        <f t="shared" si="3"/>
        <v>41153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41154</v>
      </c>
      <c r="H62" s="60">
        <f t="shared" si="3"/>
        <v>41157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41158</v>
      </c>
      <c r="H63" s="60">
        <f t="shared" si="3"/>
        <v>41217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41218</v>
      </c>
      <c r="H64" s="60">
        <f t="shared" si="3"/>
        <v>41223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41224</v>
      </c>
      <c r="H65" s="60">
        <f t="shared" si="3"/>
        <v>41244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41245</v>
      </c>
      <c r="H66" s="60">
        <f t="shared" si="3"/>
        <v>41247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41248</v>
      </c>
      <c r="H67" s="60">
        <f t="shared" si="3"/>
        <v>41254</v>
      </c>
      <c r="I67" s="48">
        <v>6</v>
      </c>
      <c r="J67" s="27" t="s">
        <v>37</v>
      </c>
    </row>
    <row r="68" spans="2:10" ht="31.5">
      <c r="B68" s="7"/>
      <c r="C68" s="18" t="s">
        <v>246</v>
      </c>
      <c r="D68" s="18" t="s">
        <v>181</v>
      </c>
      <c r="E68" s="19" t="s">
        <v>21</v>
      </c>
      <c r="F68" s="44"/>
      <c r="G68" s="58">
        <f>G50+1000</f>
        <v>42001</v>
      </c>
      <c r="H68" s="58">
        <f>G68+(I68-1)*1000+125</f>
        <v>42126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42001</v>
      </c>
      <c r="H69" s="60">
        <f aca="true" t="shared" si="4" ref="H69:H76">G69+I69</f>
        <v>42019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42020</v>
      </c>
      <c r="H70" s="60">
        <f t="shared" si="4"/>
        <v>42025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42026</v>
      </c>
      <c r="H71" s="60">
        <f t="shared" si="4"/>
        <v>42029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42030</v>
      </c>
      <c r="H72" s="60">
        <f t="shared" si="4"/>
        <v>42089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42090</v>
      </c>
      <c r="H73" s="60">
        <f t="shared" si="4"/>
        <v>42095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42096</v>
      </c>
      <c r="H74" s="60">
        <f t="shared" si="4"/>
        <v>42116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42117</v>
      </c>
      <c r="H75" s="60">
        <f t="shared" si="4"/>
        <v>42119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42120</v>
      </c>
      <c r="H76" s="60">
        <f t="shared" si="4"/>
        <v>42126</v>
      </c>
      <c r="I76" s="48">
        <v>6</v>
      </c>
      <c r="J76" s="27" t="s">
        <v>37</v>
      </c>
    </row>
    <row r="77" spans="2:10" ht="31.5">
      <c r="B77" s="7"/>
      <c r="C77" s="18" t="s">
        <v>247</v>
      </c>
      <c r="D77" s="18" t="s">
        <v>178</v>
      </c>
      <c r="E77" s="19" t="s">
        <v>21</v>
      </c>
      <c r="F77" s="44"/>
      <c r="G77" s="58">
        <f>G76+I76+3</f>
        <v>42129</v>
      </c>
      <c r="H77" s="58">
        <f>G77+(I77-1)*1000+125</f>
        <v>42254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42129</v>
      </c>
      <c r="H78" s="60">
        <f aca="true" t="shared" si="5" ref="H78:H85">G78+I78</f>
        <v>42147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42148</v>
      </c>
      <c r="H79" s="60">
        <f t="shared" si="5"/>
        <v>42153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42154</v>
      </c>
      <c r="H80" s="60">
        <f t="shared" si="5"/>
        <v>42157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42158</v>
      </c>
      <c r="H81" s="60">
        <f t="shared" si="5"/>
        <v>42217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42218</v>
      </c>
      <c r="H82" s="60">
        <f t="shared" si="5"/>
        <v>42223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42224</v>
      </c>
      <c r="H83" s="60">
        <f t="shared" si="5"/>
        <v>42244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42245</v>
      </c>
      <c r="H84" s="60">
        <f t="shared" si="5"/>
        <v>42247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42248</v>
      </c>
      <c r="H85" s="60">
        <f t="shared" si="5"/>
        <v>42254</v>
      </c>
      <c r="I85" s="48">
        <v>6</v>
      </c>
      <c r="J85" s="27" t="s">
        <v>37</v>
      </c>
    </row>
    <row r="86" spans="2:10" ht="31.5">
      <c r="B86" s="7"/>
      <c r="C86" s="18" t="s">
        <v>248</v>
      </c>
      <c r="D86" s="18" t="s">
        <v>176</v>
      </c>
      <c r="E86" s="19" t="s">
        <v>21</v>
      </c>
      <c r="F86" s="44"/>
      <c r="G86" s="58">
        <f>G68+1000</f>
        <v>43001</v>
      </c>
      <c r="H86" s="58">
        <f>G86+(I86-1)*1000+125</f>
        <v>43126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43001</v>
      </c>
      <c r="H87" s="60">
        <f aca="true" t="shared" si="6" ref="H87:H94">G87+I87</f>
        <v>43019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43020</v>
      </c>
      <c r="H88" s="60">
        <f t="shared" si="6"/>
        <v>43025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43026</v>
      </c>
      <c r="H89" s="60">
        <f t="shared" si="6"/>
        <v>43029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43030</v>
      </c>
      <c r="H90" s="60">
        <f t="shared" si="6"/>
        <v>43089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43090</v>
      </c>
      <c r="H91" s="60">
        <f t="shared" si="6"/>
        <v>43095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43096</v>
      </c>
      <c r="H92" s="60">
        <f t="shared" si="6"/>
        <v>43116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43117</v>
      </c>
      <c r="H93" s="60">
        <f t="shared" si="6"/>
        <v>43119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43120</v>
      </c>
      <c r="H94" s="60">
        <f t="shared" si="6"/>
        <v>43126</v>
      </c>
      <c r="I94" s="48">
        <v>6</v>
      </c>
      <c r="J94" s="27" t="s">
        <v>37</v>
      </c>
    </row>
    <row r="95" spans="2:10" ht="31.5">
      <c r="B95" s="7"/>
      <c r="C95" s="18" t="s">
        <v>249</v>
      </c>
      <c r="D95" s="18" t="s">
        <v>175</v>
      </c>
      <c r="E95" s="19" t="s">
        <v>21</v>
      </c>
      <c r="F95" s="44"/>
      <c r="G95" s="58">
        <f>G94+I94+3</f>
        <v>43129</v>
      </c>
      <c r="H95" s="58">
        <f>G95+(I95-1)*1000+126</f>
        <v>43255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43129</v>
      </c>
      <c r="H96" s="60">
        <f aca="true" t="shared" si="7" ref="H96:H103">G96+I96</f>
        <v>43147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43148</v>
      </c>
      <c r="H97" s="60">
        <f t="shared" si="7"/>
        <v>43153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43154</v>
      </c>
      <c r="H98" s="60">
        <f t="shared" si="7"/>
        <v>43157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43158</v>
      </c>
      <c r="H99" s="60">
        <f t="shared" si="7"/>
        <v>43217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43218</v>
      </c>
      <c r="H100" s="60">
        <f t="shared" si="7"/>
        <v>43223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43224</v>
      </c>
      <c r="H101" s="60">
        <f t="shared" si="7"/>
        <v>43244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43245</v>
      </c>
      <c r="H102" s="60">
        <f t="shared" si="7"/>
        <v>43247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43248</v>
      </c>
      <c r="H103" s="60">
        <f t="shared" si="7"/>
        <v>43254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250</v>
      </c>
      <c r="D104" s="90" t="s">
        <v>184</v>
      </c>
      <c r="E104" s="91" t="s">
        <v>21</v>
      </c>
      <c r="F104" s="92"/>
      <c r="G104" s="93">
        <f>G86+1000</f>
        <v>44001</v>
      </c>
      <c r="H104" s="93">
        <f>G104+(I104-1)*1000+253</f>
        <v>45254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44001</v>
      </c>
      <c r="H105" s="65">
        <f>G105+1000+253</f>
        <v>45254</v>
      </c>
      <c r="I105" s="48"/>
      <c r="J105" s="33" t="s">
        <v>182</v>
      </c>
    </row>
    <row r="106" spans="1:10" ht="21">
      <c r="A106" s="13"/>
      <c r="B106" s="82"/>
      <c r="C106" s="90" t="s">
        <v>251</v>
      </c>
      <c r="D106" s="90"/>
      <c r="E106" s="91" t="s">
        <v>21</v>
      </c>
      <c r="F106" s="92"/>
      <c r="G106" s="93">
        <f>G105+2000</f>
        <v>46001</v>
      </c>
      <c r="H106" s="93">
        <f>H105+1000</f>
        <v>46254</v>
      </c>
      <c r="I106" s="94">
        <v>1</v>
      </c>
      <c r="J106" s="95" t="s">
        <v>40</v>
      </c>
    </row>
    <row r="107" spans="1:10" ht="66">
      <c r="A107" s="13"/>
      <c r="B107" s="82"/>
      <c r="C107" s="90" t="s">
        <v>70</v>
      </c>
      <c r="D107" s="90"/>
      <c r="E107" s="91" t="s">
        <v>21</v>
      </c>
      <c r="F107" s="92"/>
      <c r="G107" s="93">
        <f>G106+1000</f>
        <v>47001</v>
      </c>
      <c r="H107" s="93">
        <f>H106+1000</f>
        <v>47254</v>
      </c>
      <c r="I107" s="94">
        <v>1</v>
      </c>
      <c r="J107" s="95" t="s">
        <v>68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125" zoomScaleNormal="125" zoomScalePageLayoutView="0" workbookViewId="0" topLeftCell="G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.75" thickBot="1">
      <c r="E2" s="10" t="s">
        <v>23</v>
      </c>
    </row>
    <row r="3" spans="1:10" ht="21.75" thickBot="1">
      <c r="A3" s="13"/>
      <c r="B3" s="29" t="s">
        <v>24</v>
      </c>
      <c r="C3" s="4"/>
      <c r="D3" s="4" t="s">
        <v>44</v>
      </c>
      <c r="E3" s="15" t="s">
        <v>4</v>
      </c>
      <c r="F3" s="77" t="s">
        <v>164</v>
      </c>
      <c r="G3" s="50" t="s">
        <v>32</v>
      </c>
      <c r="H3" s="51">
        <v>44143243254</v>
      </c>
      <c r="I3" s="54"/>
      <c r="J3" s="1" t="s">
        <v>31</v>
      </c>
    </row>
    <row r="4" spans="1:10" ht="21.75" thickBot="1">
      <c r="A4" s="13"/>
      <c r="B4" s="29"/>
      <c r="C4" s="4"/>
      <c r="D4" s="4" t="s">
        <v>141</v>
      </c>
      <c r="E4" s="15"/>
      <c r="F4" s="77" t="s">
        <v>165</v>
      </c>
      <c r="G4" s="50" t="s">
        <v>32</v>
      </c>
      <c r="H4" s="51">
        <v>44143241254</v>
      </c>
      <c r="I4" s="54"/>
      <c r="J4" s="3" t="s">
        <v>377</v>
      </c>
    </row>
    <row r="5" spans="1:10" ht="21.75" thickBot="1">
      <c r="A5" s="13"/>
      <c r="B5" s="39" t="s">
        <v>60</v>
      </c>
      <c r="C5" s="40"/>
      <c r="D5" s="40"/>
      <c r="E5" s="41" t="s">
        <v>22</v>
      </c>
      <c r="F5" s="85" t="s">
        <v>165</v>
      </c>
      <c r="G5" s="57">
        <v>48000</v>
      </c>
      <c r="H5" s="57">
        <f>H108+1</f>
        <v>79255</v>
      </c>
      <c r="I5" s="47"/>
      <c r="J5" s="42" t="s">
        <v>38</v>
      </c>
    </row>
    <row r="6" spans="1:10" ht="34.5">
      <c r="A6" s="13"/>
      <c r="B6" s="82"/>
      <c r="C6" s="90" t="s">
        <v>252</v>
      </c>
      <c r="D6" s="90"/>
      <c r="E6" s="91"/>
      <c r="F6" s="92"/>
      <c r="G6" s="93">
        <f>G5</f>
        <v>48000</v>
      </c>
      <c r="H6" s="93">
        <f>H30+1</f>
        <v>55255</v>
      </c>
      <c r="I6" s="94" t="s">
        <v>191</v>
      </c>
      <c r="J6" s="95" t="s">
        <v>187</v>
      </c>
    </row>
    <row r="7" spans="2:10" ht="31.5">
      <c r="B7" s="7"/>
      <c r="C7" s="18" t="s">
        <v>253</v>
      </c>
      <c r="D7" s="18" t="s">
        <v>154</v>
      </c>
      <c r="E7" s="19" t="s">
        <v>5</v>
      </c>
      <c r="F7" s="44"/>
      <c r="G7" s="58">
        <f>G6+1</f>
        <v>48001</v>
      </c>
      <c r="H7" s="58">
        <f>G7+253</f>
        <v>48254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48001</v>
      </c>
      <c r="H8" s="59">
        <f>G8+253</f>
        <v>48254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48250</v>
      </c>
      <c r="H9" s="78">
        <f>H8</f>
        <v>48254</v>
      </c>
      <c r="I9" s="48"/>
      <c r="J9" s="27" t="s">
        <v>148</v>
      </c>
    </row>
    <row r="10" spans="2:10" ht="31.5">
      <c r="B10" s="7"/>
      <c r="C10" s="18" t="s">
        <v>254</v>
      </c>
      <c r="D10" s="18" t="s">
        <v>166</v>
      </c>
      <c r="E10" s="19" t="s">
        <v>5</v>
      </c>
      <c r="F10" s="44"/>
      <c r="G10" s="58">
        <f>G7+1000</f>
        <v>49001</v>
      </c>
      <c r="H10" s="58">
        <f>H7+1000</f>
        <v>49254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49001</v>
      </c>
      <c r="H11" s="59">
        <f>G11+253</f>
        <v>49254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49250</v>
      </c>
      <c r="H12" s="78">
        <f>H11</f>
        <v>49254</v>
      </c>
      <c r="I12" s="48"/>
      <c r="J12" s="27" t="s">
        <v>148</v>
      </c>
    </row>
    <row r="13" spans="2:10" ht="31.5">
      <c r="B13" s="7"/>
      <c r="C13" s="18" t="s">
        <v>255</v>
      </c>
      <c r="D13" s="18" t="s">
        <v>170</v>
      </c>
      <c r="E13" s="19" t="s">
        <v>5</v>
      </c>
      <c r="F13" s="44"/>
      <c r="G13" s="58">
        <f>G10+1000</f>
        <v>50001</v>
      </c>
      <c r="H13" s="58">
        <f>H10+1000</f>
        <v>50254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50001</v>
      </c>
      <c r="H14" s="59">
        <f>G14+253</f>
        <v>50254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50250</v>
      </c>
      <c r="H15" s="78">
        <f>H14</f>
        <v>50254</v>
      </c>
      <c r="I15" s="48"/>
      <c r="J15" s="27" t="s">
        <v>148</v>
      </c>
    </row>
    <row r="16" spans="2:10" ht="31.5">
      <c r="B16" s="7"/>
      <c r="C16" s="18" t="s">
        <v>256</v>
      </c>
      <c r="D16" s="18" t="s">
        <v>173</v>
      </c>
      <c r="E16" s="19" t="s">
        <v>5</v>
      </c>
      <c r="F16" s="44"/>
      <c r="G16" s="58">
        <f>G13+1000</f>
        <v>51001</v>
      </c>
      <c r="H16" s="58">
        <f>H13+1000</f>
        <v>51254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51001</v>
      </c>
      <c r="H17" s="59">
        <f>G17+253</f>
        <v>51254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51250</v>
      </c>
      <c r="H18" s="78">
        <f>H17</f>
        <v>51254</v>
      </c>
      <c r="I18" s="48"/>
      <c r="J18" s="27" t="s">
        <v>148</v>
      </c>
    </row>
    <row r="19" spans="2:10" ht="31.5">
      <c r="B19" s="7"/>
      <c r="C19" s="18" t="s">
        <v>257</v>
      </c>
      <c r="D19" s="18" t="s">
        <v>181</v>
      </c>
      <c r="E19" s="19" t="s">
        <v>5</v>
      </c>
      <c r="F19" s="44"/>
      <c r="G19" s="58">
        <f>G16+1000</f>
        <v>52001</v>
      </c>
      <c r="H19" s="58">
        <f>H16+1000</f>
        <v>52254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52001</v>
      </c>
      <c r="H20" s="59">
        <f>G20+253</f>
        <v>52254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52250</v>
      </c>
      <c r="H21" s="78">
        <f>H20</f>
        <v>52254</v>
      </c>
      <c r="I21" s="48"/>
      <c r="J21" s="27" t="s">
        <v>148</v>
      </c>
    </row>
    <row r="22" spans="2:10" ht="31.5">
      <c r="B22" s="7"/>
      <c r="C22" s="18" t="s">
        <v>258</v>
      </c>
      <c r="D22" s="18" t="s">
        <v>178</v>
      </c>
      <c r="E22" s="19" t="s">
        <v>5</v>
      </c>
      <c r="F22" s="44"/>
      <c r="G22" s="58">
        <f>G19+1000</f>
        <v>53001</v>
      </c>
      <c r="H22" s="58">
        <f>H19+1000</f>
        <v>53254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53001</v>
      </c>
      <c r="H23" s="59">
        <f>G23+253</f>
        <v>53254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53250</v>
      </c>
      <c r="H24" s="78">
        <f>H23</f>
        <v>53254</v>
      </c>
      <c r="I24" s="48"/>
      <c r="J24" s="27" t="s">
        <v>148</v>
      </c>
    </row>
    <row r="25" spans="2:10" ht="31.5">
      <c r="B25" s="7"/>
      <c r="C25" s="18" t="s">
        <v>259</v>
      </c>
      <c r="D25" s="18" t="s">
        <v>176</v>
      </c>
      <c r="E25" s="19" t="s">
        <v>5</v>
      </c>
      <c r="F25" s="44"/>
      <c r="G25" s="58">
        <f>G22+1000</f>
        <v>54001</v>
      </c>
      <c r="H25" s="58">
        <f>H22+1000</f>
        <v>54254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54001</v>
      </c>
      <c r="H26" s="59">
        <f>G26+253</f>
        <v>54254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54250</v>
      </c>
      <c r="H27" s="78">
        <f>H26</f>
        <v>54254</v>
      </c>
      <c r="I27" s="48"/>
      <c r="J27" s="27" t="s">
        <v>148</v>
      </c>
    </row>
    <row r="28" spans="2:10" ht="31.5">
      <c r="B28" s="7"/>
      <c r="C28" s="18" t="s">
        <v>260</v>
      </c>
      <c r="D28" s="18" t="s">
        <v>175</v>
      </c>
      <c r="E28" s="19" t="s">
        <v>5</v>
      </c>
      <c r="F28" s="44"/>
      <c r="G28" s="58">
        <f>G25+1000</f>
        <v>55001</v>
      </c>
      <c r="H28" s="58">
        <f>H25+1000</f>
        <v>55254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55001</v>
      </c>
      <c r="H29" s="59">
        <f>G29+253</f>
        <v>55254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55250</v>
      </c>
      <c r="H30" s="78">
        <f>H29</f>
        <v>55254</v>
      </c>
      <c r="I30" s="48"/>
      <c r="J30" s="27" t="s">
        <v>148</v>
      </c>
    </row>
    <row r="31" spans="1:10" ht="34.5">
      <c r="A31" s="13"/>
      <c r="B31" s="82"/>
      <c r="C31" s="90" t="s">
        <v>261</v>
      </c>
      <c r="D31" s="90"/>
      <c r="E31" s="91"/>
      <c r="F31" s="92"/>
      <c r="G31" s="93">
        <f>G5+8000</f>
        <v>56000</v>
      </c>
      <c r="H31" s="93">
        <f>H103+1</f>
        <v>59255</v>
      </c>
      <c r="I31" s="94" t="s">
        <v>203</v>
      </c>
      <c r="J31" s="95" t="s">
        <v>204</v>
      </c>
    </row>
    <row r="32" spans="2:10" ht="31.5">
      <c r="B32" s="7"/>
      <c r="C32" s="18" t="s">
        <v>262</v>
      </c>
      <c r="D32" s="18" t="s">
        <v>154</v>
      </c>
      <c r="E32" s="19" t="s">
        <v>21</v>
      </c>
      <c r="F32" s="44"/>
      <c r="G32" s="58">
        <f>G31+1</f>
        <v>56001</v>
      </c>
      <c r="H32" s="58">
        <f>G32+(I32-1)*1000+125</f>
        <v>56126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56001</v>
      </c>
      <c r="H33" s="60">
        <f aca="true" t="shared" si="0" ref="H33:H40">G33+I33</f>
        <v>56019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56020</v>
      </c>
      <c r="H34" s="60">
        <f t="shared" si="0"/>
        <v>56025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56026</v>
      </c>
      <c r="H35" s="60">
        <f t="shared" si="0"/>
        <v>56029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56030</v>
      </c>
      <c r="H36" s="60">
        <f t="shared" si="0"/>
        <v>56089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56090</v>
      </c>
      <c r="H37" s="60">
        <f t="shared" si="0"/>
        <v>56095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56096</v>
      </c>
      <c r="H38" s="60">
        <f t="shared" si="0"/>
        <v>56116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56117</v>
      </c>
      <c r="H39" s="60">
        <f t="shared" si="0"/>
        <v>56119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56120</v>
      </c>
      <c r="H40" s="60">
        <f t="shared" si="0"/>
        <v>56126</v>
      </c>
      <c r="I40" s="48">
        <v>6</v>
      </c>
      <c r="J40" s="27" t="s">
        <v>37</v>
      </c>
    </row>
    <row r="41" spans="2:10" ht="31.5">
      <c r="B41" s="7"/>
      <c r="C41" s="18" t="s">
        <v>263</v>
      </c>
      <c r="D41" s="18" t="s">
        <v>166</v>
      </c>
      <c r="E41" s="19" t="s">
        <v>21</v>
      </c>
      <c r="F41" s="44"/>
      <c r="G41" s="58">
        <f>G40+I40+3</f>
        <v>56129</v>
      </c>
      <c r="H41" s="58">
        <f>G41+(I41-1)*1000+125</f>
        <v>56254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56129</v>
      </c>
      <c r="H42" s="60">
        <f aca="true" t="shared" si="1" ref="H42:H49">G42+I42</f>
        <v>56147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56148</v>
      </c>
      <c r="H43" s="60">
        <f t="shared" si="1"/>
        <v>56153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56154</v>
      </c>
      <c r="H44" s="60">
        <f t="shared" si="1"/>
        <v>56157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56158</v>
      </c>
      <c r="H45" s="60">
        <f t="shared" si="1"/>
        <v>56217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56218</v>
      </c>
      <c r="H46" s="60">
        <f t="shared" si="1"/>
        <v>56223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56224</v>
      </c>
      <c r="H47" s="60">
        <f t="shared" si="1"/>
        <v>56244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56245</v>
      </c>
      <c r="H48" s="60">
        <f t="shared" si="1"/>
        <v>56247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56248</v>
      </c>
      <c r="H49" s="60">
        <f t="shared" si="1"/>
        <v>56254</v>
      </c>
      <c r="I49" s="48">
        <v>6</v>
      </c>
      <c r="J49" s="27" t="s">
        <v>37</v>
      </c>
    </row>
    <row r="50" spans="2:10" ht="31.5">
      <c r="B50" s="7"/>
      <c r="C50" s="18" t="s">
        <v>264</v>
      </c>
      <c r="D50" s="18" t="s">
        <v>170</v>
      </c>
      <c r="E50" s="19" t="s">
        <v>21</v>
      </c>
      <c r="F50" s="44"/>
      <c r="G50" s="58">
        <f>G32+1000</f>
        <v>57001</v>
      </c>
      <c r="H50" s="58">
        <f>G50+(I50-1)*1000+125</f>
        <v>57126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57001</v>
      </c>
      <c r="H51" s="60">
        <f aca="true" t="shared" si="2" ref="H51:H58">G51+I51</f>
        <v>57019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57020</v>
      </c>
      <c r="H52" s="60">
        <f t="shared" si="2"/>
        <v>57025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57026</v>
      </c>
      <c r="H53" s="60">
        <f t="shared" si="2"/>
        <v>57029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57030</v>
      </c>
      <c r="H54" s="60">
        <f t="shared" si="2"/>
        <v>57089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57090</v>
      </c>
      <c r="H55" s="60">
        <f t="shared" si="2"/>
        <v>57095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57096</v>
      </c>
      <c r="H56" s="60">
        <f t="shared" si="2"/>
        <v>57116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57117</v>
      </c>
      <c r="H57" s="60">
        <f t="shared" si="2"/>
        <v>57119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57120</v>
      </c>
      <c r="H58" s="60">
        <f t="shared" si="2"/>
        <v>57126</v>
      </c>
      <c r="I58" s="48">
        <v>6</v>
      </c>
      <c r="J58" s="27" t="s">
        <v>37</v>
      </c>
    </row>
    <row r="59" spans="2:10" ht="31.5">
      <c r="B59" s="7"/>
      <c r="C59" s="18" t="s">
        <v>265</v>
      </c>
      <c r="D59" s="18" t="s">
        <v>173</v>
      </c>
      <c r="E59" s="19" t="s">
        <v>21</v>
      </c>
      <c r="F59" s="44"/>
      <c r="G59" s="58">
        <f>G58+I58+3</f>
        <v>57129</v>
      </c>
      <c r="H59" s="58">
        <f>G59+(I59-1)*1000+125</f>
        <v>57254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57129</v>
      </c>
      <c r="H60" s="60">
        <f aca="true" t="shared" si="3" ref="H60:H67">G60+I60</f>
        <v>57147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57148</v>
      </c>
      <c r="H61" s="60">
        <f t="shared" si="3"/>
        <v>57153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57154</v>
      </c>
      <c r="H62" s="60">
        <f t="shared" si="3"/>
        <v>57157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57158</v>
      </c>
      <c r="H63" s="60">
        <f t="shared" si="3"/>
        <v>57217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57218</v>
      </c>
      <c r="H64" s="60">
        <f t="shared" si="3"/>
        <v>57223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57224</v>
      </c>
      <c r="H65" s="60">
        <f t="shared" si="3"/>
        <v>57244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57245</v>
      </c>
      <c r="H66" s="60">
        <f t="shared" si="3"/>
        <v>57247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57248</v>
      </c>
      <c r="H67" s="60">
        <f t="shared" si="3"/>
        <v>57254</v>
      </c>
      <c r="I67" s="48">
        <v>6</v>
      </c>
      <c r="J67" s="27" t="s">
        <v>37</v>
      </c>
    </row>
    <row r="68" spans="2:10" ht="31.5">
      <c r="B68" s="7"/>
      <c r="C68" s="18" t="s">
        <v>266</v>
      </c>
      <c r="D68" s="18" t="s">
        <v>181</v>
      </c>
      <c r="E68" s="19" t="s">
        <v>21</v>
      </c>
      <c r="F68" s="44"/>
      <c r="G68" s="58">
        <f>G50+1000</f>
        <v>58001</v>
      </c>
      <c r="H68" s="58">
        <f>G68+(I68-1)*1000+125</f>
        <v>58126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58001</v>
      </c>
      <c r="H69" s="60">
        <f aca="true" t="shared" si="4" ref="H69:H76">G69+I69</f>
        <v>58019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58020</v>
      </c>
      <c r="H70" s="60">
        <f t="shared" si="4"/>
        <v>58025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58026</v>
      </c>
      <c r="H71" s="60">
        <f t="shared" si="4"/>
        <v>58029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58030</v>
      </c>
      <c r="H72" s="60">
        <f t="shared" si="4"/>
        <v>58089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58090</v>
      </c>
      <c r="H73" s="60">
        <f t="shared" si="4"/>
        <v>58095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58096</v>
      </c>
      <c r="H74" s="60">
        <f t="shared" si="4"/>
        <v>58116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58117</v>
      </c>
      <c r="H75" s="60">
        <f t="shared" si="4"/>
        <v>58119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58120</v>
      </c>
      <c r="H76" s="60">
        <f t="shared" si="4"/>
        <v>58126</v>
      </c>
      <c r="I76" s="48">
        <v>6</v>
      </c>
      <c r="J76" s="27" t="s">
        <v>37</v>
      </c>
    </row>
    <row r="77" spans="2:10" ht="31.5">
      <c r="B77" s="7"/>
      <c r="C77" s="18" t="s">
        <v>267</v>
      </c>
      <c r="D77" s="18" t="s">
        <v>178</v>
      </c>
      <c r="E77" s="19" t="s">
        <v>21</v>
      </c>
      <c r="F77" s="44"/>
      <c r="G77" s="58">
        <f>G76+I76+3</f>
        <v>58129</v>
      </c>
      <c r="H77" s="58">
        <f>G77+(I77-1)*1000+125</f>
        <v>58254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58129</v>
      </c>
      <c r="H78" s="60">
        <f aca="true" t="shared" si="5" ref="H78:H85">G78+I78</f>
        <v>58147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58148</v>
      </c>
      <c r="H79" s="60">
        <f t="shared" si="5"/>
        <v>58153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58154</v>
      </c>
      <c r="H80" s="60">
        <f t="shared" si="5"/>
        <v>58157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58158</v>
      </c>
      <c r="H81" s="60">
        <f t="shared" si="5"/>
        <v>58217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58218</v>
      </c>
      <c r="H82" s="60">
        <f t="shared" si="5"/>
        <v>58223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58224</v>
      </c>
      <c r="H83" s="60">
        <f t="shared" si="5"/>
        <v>58244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58245</v>
      </c>
      <c r="H84" s="60">
        <f t="shared" si="5"/>
        <v>58247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58248</v>
      </c>
      <c r="H85" s="60">
        <f t="shared" si="5"/>
        <v>58254</v>
      </c>
      <c r="I85" s="48">
        <v>6</v>
      </c>
      <c r="J85" s="27" t="s">
        <v>37</v>
      </c>
    </row>
    <row r="86" spans="2:10" ht="31.5">
      <c r="B86" s="7"/>
      <c r="C86" s="18" t="s">
        <v>268</v>
      </c>
      <c r="D86" s="18" t="s">
        <v>176</v>
      </c>
      <c r="E86" s="19" t="s">
        <v>21</v>
      </c>
      <c r="F86" s="44"/>
      <c r="G86" s="58">
        <f>G68+1000</f>
        <v>59001</v>
      </c>
      <c r="H86" s="58">
        <f>G86+(I86-1)*1000+125</f>
        <v>59126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59001</v>
      </c>
      <c r="H87" s="60">
        <f aca="true" t="shared" si="6" ref="H87:H94">G87+I87</f>
        <v>59019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59020</v>
      </c>
      <c r="H88" s="60">
        <f t="shared" si="6"/>
        <v>59025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59026</v>
      </c>
      <c r="H89" s="60">
        <f t="shared" si="6"/>
        <v>59029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59030</v>
      </c>
      <c r="H90" s="60">
        <f t="shared" si="6"/>
        <v>59089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59090</v>
      </c>
      <c r="H91" s="60">
        <f t="shared" si="6"/>
        <v>59095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59096</v>
      </c>
      <c r="H92" s="60">
        <f t="shared" si="6"/>
        <v>59116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59117</v>
      </c>
      <c r="H93" s="60">
        <f t="shared" si="6"/>
        <v>59119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59120</v>
      </c>
      <c r="H94" s="60">
        <f t="shared" si="6"/>
        <v>59126</v>
      </c>
      <c r="I94" s="48">
        <v>6</v>
      </c>
      <c r="J94" s="27" t="s">
        <v>37</v>
      </c>
    </row>
    <row r="95" spans="2:10" ht="31.5">
      <c r="B95" s="7"/>
      <c r="C95" s="18" t="s">
        <v>269</v>
      </c>
      <c r="D95" s="18" t="s">
        <v>175</v>
      </c>
      <c r="E95" s="19" t="s">
        <v>21</v>
      </c>
      <c r="F95" s="44"/>
      <c r="G95" s="58">
        <f>G94+I94+3</f>
        <v>59129</v>
      </c>
      <c r="H95" s="58">
        <f>G95+(I95-1)*1000+126</f>
        <v>59255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59129</v>
      </c>
      <c r="H96" s="60">
        <f aca="true" t="shared" si="7" ref="H96:H103">G96+I96</f>
        <v>59147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59148</v>
      </c>
      <c r="H97" s="60">
        <f t="shared" si="7"/>
        <v>59153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59154</v>
      </c>
      <c r="H98" s="60">
        <f t="shared" si="7"/>
        <v>59157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59158</v>
      </c>
      <c r="H99" s="60">
        <f t="shared" si="7"/>
        <v>59217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59218</v>
      </c>
      <c r="H100" s="60">
        <f t="shared" si="7"/>
        <v>59223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59224</v>
      </c>
      <c r="H101" s="60">
        <f t="shared" si="7"/>
        <v>59244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59245</v>
      </c>
      <c r="H102" s="60">
        <f t="shared" si="7"/>
        <v>59247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59248</v>
      </c>
      <c r="H103" s="60">
        <f t="shared" si="7"/>
        <v>59254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270</v>
      </c>
      <c r="D104" s="90" t="s">
        <v>184</v>
      </c>
      <c r="E104" s="91" t="s">
        <v>21</v>
      </c>
      <c r="F104" s="92"/>
      <c r="G104" s="93">
        <f>G86+1000</f>
        <v>60001</v>
      </c>
      <c r="H104" s="93">
        <f>G104+(I104-1)*1000+253</f>
        <v>61254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60001</v>
      </c>
      <c r="H105" s="65">
        <f>G105+1000+253</f>
        <v>61254</v>
      </c>
      <c r="I105" s="48"/>
      <c r="J105" s="33" t="s">
        <v>182</v>
      </c>
    </row>
    <row r="106" spans="1:10" ht="21">
      <c r="A106" s="13"/>
      <c r="B106" s="82"/>
      <c r="C106" s="90" t="s">
        <v>61</v>
      </c>
      <c r="D106" s="90"/>
      <c r="E106" s="91" t="s">
        <v>21</v>
      </c>
      <c r="F106" s="92"/>
      <c r="G106" s="93">
        <f>G105+2000</f>
        <v>62001</v>
      </c>
      <c r="H106" s="93">
        <f>H105+1000</f>
        <v>62254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76</v>
      </c>
      <c r="D107" s="90"/>
      <c r="E107" s="91" t="s">
        <v>21</v>
      </c>
      <c r="F107" s="92"/>
      <c r="G107" s="93">
        <f>G106+1000</f>
        <v>63001</v>
      </c>
      <c r="H107" s="93">
        <f>H106+1000</f>
        <v>63254</v>
      </c>
      <c r="I107" s="94">
        <v>1</v>
      </c>
      <c r="J107" s="95" t="s">
        <v>68</v>
      </c>
    </row>
    <row r="108" spans="1:10" ht="34.5">
      <c r="A108" s="13"/>
      <c r="B108" s="82"/>
      <c r="C108" s="90" t="s">
        <v>62</v>
      </c>
      <c r="D108" s="90"/>
      <c r="E108" s="91" t="s">
        <v>21</v>
      </c>
      <c r="F108" s="92"/>
      <c r="G108" s="93">
        <f>G107+I107*1000</f>
        <v>64001</v>
      </c>
      <c r="H108" s="93">
        <f>G108+(I108-1)*1000+253</f>
        <v>79254</v>
      </c>
      <c r="I108" s="94">
        <v>16</v>
      </c>
      <c r="J108" s="95" t="s">
        <v>41</v>
      </c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="125" zoomScaleNormal="125" zoomScalePageLayoutView="0" workbookViewId="0" topLeftCell="H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27</v>
      </c>
      <c r="C3" s="6"/>
      <c r="D3" s="6" t="s">
        <v>30</v>
      </c>
      <c r="E3" s="17" t="s">
        <v>4</v>
      </c>
      <c r="F3" s="77" t="s">
        <v>164</v>
      </c>
      <c r="G3" s="52" t="s">
        <v>35</v>
      </c>
      <c r="H3" s="53">
        <v>44143251254</v>
      </c>
      <c r="I3" s="56"/>
      <c r="J3" s="3" t="s">
        <v>31</v>
      </c>
    </row>
    <row r="4" spans="1:10" ht="21.75" thickBot="1">
      <c r="A4" s="13"/>
      <c r="B4" s="30"/>
      <c r="C4" s="6"/>
      <c r="D4" s="6" t="s">
        <v>138</v>
      </c>
      <c r="E4" s="17"/>
      <c r="F4" s="77" t="s">
        <v>165</v>
      </c>
      <c r="G4" s="52" t="s">
        <v>139</v>
      </c>
      <c r="H4" s="53">
        <v>44143250254</v>
      </c>
      <c r="I4" s="56"/>
      <c r="J4" s="3" t="s">
        <v>378</v>
      </c>
    </row>
    <row r="5" spans="1:10" ht="21.75" thickBot="1">
      <c r="A5" s="13"/>
      <c r="B5" s="39" t="s">
        <v>49</v>
      </c>
      <c r="C5" s="40"/>
      <c r="D5" s="40"/>
      <c r="E5" s="41" t="s">
        <v>22</v>
      </c>
      <c r="F5" s="85" t="s">
        <v>165</v>
      </c>
      <c r="G5" s="57">
        <v>80000</v>
      </c>
      <c r="H5" s="57">
        <f>H107+1</f>
        <v>95255</v>
      </c>
      <c r="I5" s="47"/>
      <c r="J5" s="42" t="s">
        <v>43</v>
      </c>
    </row>
    <row r="6" spans="1:10" ht="34.5">
      <c r="A6" s="13"/>
      <c r="B6" s="82"/>
      <c r="C6" s="90" t="s">
        <v>271</v>
      </c>
      <c r="D6" s="90"/>
      <c r="E6" s="91"/>
      <c r="F6" s="92"/>
      <c r="G6" s="93">
        <f>G5</f>
        <v>80000</v>
      </c>
      <c r="H6" s="93">
        <f>H30+1</f>
        <v>87255</v>
      </c>
      <c r="I6" s="94" t="s">
        <v>191</v>
      </c>
      <c r="J6" s="95" t="s">
        <v>187</v>
      </c>
    </row>
    <row r="7" spans="2:10" ht="31.5">
      <c r="B7" s="7"/>
      <c r="C7" s="18" t="s">
        <v>272</v>
      </c>
      <c r="D7" s="18" t="s">
        <v>154</v>
      </c>
      <c r="E7" s="19" t="s">
        <v>5</v>
      </c>
      <c r="F7" s="44"/>
      <c r="G7" s="58">
        <f>G6+1</f>
        <v>80001</v>
      </c>
      <c r="H7" s="58">
        <f>G7+253</f>
        <v>80254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80001</v>
      </c>
      <c r="H8" s="59">
        <f>G8+253</f>
        <v>80254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80250</v>
      </c>
      <c r="H9" s="78">
        <f>H8</f>
        <v>80254</v>
      </c>
      <c r="I9" s="48"/>
      <c r="J9" s="27" t="s">
        <v>148</v>
      </c>
    </row>
    <row r="10" spans="2:10" ht="31.5">
      <c r="B10" s="7"/>
      <c r="C10" s="18" t="s">
        <v>273</v>
      </c>
      <c r="D10" s="18" t="s">
        <v>166</v>
      </c>
      <c r="E10" s="19" t="s">
        <v>5</v>
      </c>
      <c r="F10" s="44"/>
      <c r="G10" s="58">
        <f>G7+1000</f>
        <v>81001</v>
      </c>
      <c r="H10" s="58">
        <f>H7+1000</f>
        <v>81254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81001</v>
      </c>
      <c r="H11" s="59">
        <f>G11+253</f>
        <v>81254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81250</v>
      </c>
      <c r="H12" s="78">
        <f>H11</f>
        <v>81254</v>
      </c>
      <c r="I12" s="48"/>
      <c r="J12" s="27" t="s">
        <v>148</v>
      </c>
    </row>
    <row r="13" spans="2:10" ht="31.5">
      <c r="B13" s="7"/>
      <c r="C13" s="18" t="s">
        <v>274</v>
      </c>
      <c r="D13" s="18" t="s">
        <v>170</v>
      </c>
      <c r="E13" s="19" t="s">
        <v>5</v>
      </c>
      <c r="F13" s="44"/>
      <c r="G13" s="58">
        <f>G10+1000</f>
        <v>82001</v>
      </c>
      <c r="H13" s="58">
        <f>H10+1000</f>
        <v>82254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82001</v>
      </c>
      <c r="H14" s="59">
        <f>G14+253</f>
        <v>82254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82250</v>
      </c>
      <c r="H15" s="78">
        <f>H14</f>
        <v>82254</v>
      </c>
      <c r="I15" s="48"/>
      <c r="J15" s="27" t="s">
        <v>148</v>
      </c>
    </row>
    <row r="16" spans="2:10" ht="31.5">
      <c r="B16" s="7"/>
      <c r="C16" s="18" t="s">
        <v>275</v>
      </c>
      <c r="D16" s="18" t="s">
        <v>173</v>
      </c>
      <c r="E16" s="19" t="s">
        <v>5</v>
      </c>
      <c r="F16" s="44"/>
      <c r="G16" s="58">
        <f>G13+1000</f>
        <v>83001</v>
      </c>
      <c r="H16" s="58">
        <f>H13+1000</f>
        <v>83254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83001</v>
      </c>
      <c r="H17" s="59">
        <f>G17+253</f>
        <v>83254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83250</v>
      </c>
      <c r="H18" s="78">
        <f>H17</f>
        <v>83254</v>
      </c>
      <c r="I18" s="48"/>
      <c r="J18" s="27" t="s">
        <v>148</v>
      </c>
    </row>
    <row r="19" spans="2:10" ht="31.5">
      <c r="B19" s="7"/>
      <c r="C19" s="18" t="s">
        <v>276</v>
      </c>
      <c r="D19" s="18" t="s">
        <v>181</v>
      </c>
      <c r="E19" s="19" t="s">
        <v>5</v>
      </c>
      <c r="F19" s="44"/>
      <c r="G19" s="58">
        <f>G16+1000</f>
        <v>84001</v>
      </c>
      <c r="H19" s="58">
        <f>H16+1000</f>
        <v>84254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84001</v>
      </c>
      <c r="H20" s="59">
        <f>G20+253</f>
        <v>84254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84250</v>
      </c>
      <c r="H21" s="78">
        <f>H20</f>
        <v>84254</v>
      </c>
      <c r="I21" s="48"/>
      <c r="J21" s="27" t="s">
        <v>148</v>
      </c>
    </row>
    <row r="22" spans="2:10" ht="31.5">
      <c r="B22" s="7"/>
      <c r="C22" s="18" t="s">
        <v>277</v>
      </c>
      <c r="D22" s="18" t="s">
        <v>178</v>
      </c>
      <c r="E22" s="19" t="s">
        <v>5</v>
      </c>
      <c r="F22" s="44"/>
      <c r="G22" s="58">
        <f>G19+1000</f>
        <v>85001</v>
      </c>
      <c r="H22" s="58">
        <f>H19+1000</f>
        <v>85254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85001</v>
      </c>
      <c r="H23" s="59">
        <f>G23+253</f>
        <v>85254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85250</v>
      </c>
      <c r="H24" s="78">
        <f>H23</f>
        <v>85254</v>
      </c>
      <c r="I24" s="48"/>
      <c r="J24" s="27" t="s">
        <v>148</v>
      </c>
    </row>
    <row r="25" spans="2:10" ht="31.5">
      <c r="B25" s="7"/>
      <c r="C25" s="18" t="s">
        <v>278</v>
      </c>
      <c r="D25" s="18" t="s">
        <v>176</v>
      </c>
      <c r="E25" s="19" t="s">
        <v>5</v>
      </c>
      <c r="F25" s="44"/>
      <c r="G25" s="58">
        <f>G22+1000</f>
        <v>86001</v>
      </c>
      <c r="H25" s="58">
        <f>H22+1000</f>
        <v>86254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86001</v>
      </c>
      <c r="H26" s="59">
        <f>G26+253</f>
        <v>86254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86250</v>
      </c>
      <c r="H27" s="78">
        <f>H26</f>
        <v>86254</v>
      </c>
      <c r="I27" s="48"/>
      <c r="J27" s="27" t="s">
        <v>148</v>
      </c>
    </row>
    <row r="28" spans="2:10" ht="31.5">
      <c r="B28" s="7"/>
      <c r="C28" s="18" t="s">
        <v>279</v>
      </c>
      <c r="D28" s="18" t="s">
        <v>175</v>
      </c>
      <c r="E28" s="19" t="s">
        <v>5</v>
      </c>
      <c r="F28" s="44"/>
      <c r="G28" s="58">
        <f>G25+1000</f>
        <v>87001</v>
      </c>
      <c r="H28" s="58">
        <f>H25+1000</f>
        <v>87254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87001</v>
      </c>
      <c r="H29" s="59">
        <f>G29+253</f>
        <v>87254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87250</v>
      </c>
      <c r="H30" s="78">
        <f>H29</f>
        <v>87254</v>
      </c>
      <c r="I30" s="48"/>
      <c r="J30" s="27" t="s">
        <v>148</v>
      </c>
    </row>
    <row r="31" spans="1:10" ht="34.5">
      <c r="A31" s="13"/>
      <c r="B31" s="82"/>
      <c r="C31" s="90" t="s">
        <v>280</v>
      </c>
      <c r="D31" s="90"/>
      <c r="E31" s="91"/>
      <c r="F31" s="92"/>
      <c r="G31" s="93">
        <f>G5+8000</f>
        <v>88000</v>
      </c>
      <c r="H31" s="93">
        <f>H103+1</f>
        <v>91255</v>
      </c>
      <c r="I31" s="94" t="s">
        <v>203</v>
      </c>
      <c r="J31" s="95" t="s">
        <v>204</v>
      </c>
    </row>
    <row r="32" spans="2:10" ht="31.5">
      <c r="B32" s="7"/>
      <c r="C32" s="18" t="s">
        <v>281</v>
      </c>
      <c r="D32" s="18" t="s">
        <v>154</v>
      </c>
      <c r="E32" s="19" t="s">
        <v>21</v>
      </c>
      <c r="F32" s="44"/>
      <c r="G32" s="58">
        <f>G31+1</f>
        <v>88001</v>
      </c>
      <c r="H32" s="58">
        <f>G32+(I32-1)*1000+125</f>
        <v>88126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88001</v>
      </c>
      <c r="H33" s="60">
        <f aca="true" t="shared" si="0" ref="H33:H40">G33+I33</f>
        <v>88019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88020</v>
      </c>
      <c r="H34" s="60">
        <f t="shared" si="0"/>
        <v>88025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88026</v>
      </c>
      <c r="H35" s="60">
        <f t="shared" si="0"/>
        <v>88029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88030</v>
      </c>
      <c r="H36" s="60">
        <f t="shared" si="0"/>
        <v>88089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88090</v>
      </c>
      <c r="H37" s="60">
        <f t="shared" si="0"/>
        <v>88095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88096</v>
      </c>
      <c r="H38" s="60">
        <f t="shared" si="0"/>
        <v>88116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88117</v>
      </c>
      <c r="H39" s="60">
        <f t="shared" si="0"/>
        <v>88119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88120</v>
      </c>
      <c r="H40" s="60">
        <f t="shared" si="0"/>
        <v>88126</v>
      </c>
      <c r="I40" s="48">
        <v>6</v>
      </c>
      <c r="J40" s="27" t="s">
        <v>37</v>
      </c>
    </row>
    <row r="41" spans="2:10" ht="31.5">
      <c r="B41" s="7"/>
      <c r="C41" s="18" t="s">
        <v>282</v>
      </c>
      <c r="D41" s="18" t="s">
        <v>166</v>
      </c>
      <c r="E41" s="19" t="s">
        <v>21</v>
      </c>
      <c r="F41" s="44"/>
      <c r="G41" s="58">
        <f>G40+I40+3</f>
        <v>88129</v>
      </c>
      <c r="H41" s="58">
        <f>G41+(I41-1)*1000+125</f>
        <v>88254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88129</v>
      </c>
      <c r="H42" s="60">
        <f aca="true" t="shared" si="1" ref="H42:H49">G42+I42</f>
        <v>88147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88148</v>
      </c>
      <c r="H43" s="60">
        <f t="shared" si="1"/>
        <v>88153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88154</v>
      </c>
      <c r="H44" s="60">
        <f t="shared" si="1"/>
        <v>88157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88158</v>
      </c>
      <c r="H45" s="60">
        <f t="shared" si="1"/>
        <v>88217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88218</v>
      </c>
      <c r="H46" s="60">
        <f t="shared" si="1"/>
        <v>88223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88224</v>
      </c>
      <c r="H47" s="60">
        <f t="shared" si="1"/>
        <v>88244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88245</v>
      </c>
      <c r="H48" s="60">
        <f t="shared" si="1"/>
        <v>88247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88248</v>
      </c>
      <c r="H49" s="60">
        <f t="shared" si="1"/>
        <v>88254</v>
      </c>
      <c r="I49" s="48">
        <v>6</v>
      </c>
      <c r="J49" s="27" t="s">
        <v>37</v>
      </c>
    </row>
    <row r="50" spans="2:10" ht="31.5">
      <c r="B50" s="7"/>
      <c r="C50" s="18" t="s">
        <v>283</v>
      </c>
      <c r="D50" s="18" t="s">
        <v>170</v>
      </c>
      <c r="E50" s="19" t="s">
        <v>21</v>
      </c>
      <c r="F50" s="44"/>
      <c r="G50" s="58">
        <f>G32+1000</f>
        <v>89001</v>
      </c>
      <c r="H50" s="58">
        <f>G50+(I50-1)*1000+125</f>
        <v>89126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89001</v>
      </c>
      <c r="H51" s="60">
        <f aca="true" t="shared" si="2" ref="H51:H58">G51+I51</f>
        <v>89019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89020</v>
      </c>
      <c r="H52" s="60">
        <f t="shared" si="2"/>
        <v>89025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89026</v>
      </c>
      <c r="H53" s="60">
        <f t="shared" si="2"/>
        <v>89029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89030</v>
      </c>
      <c r="H54" s="60">
        <f t="shared" si="2"/>
        <v>89089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89090</v>
      </c>
      <c r="H55" s="60">
        <f t="shared" si="2"/>
        <v>89095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89096</v>
      </c>
      <c r="H56" s="60">
        <f t="shared" si="2"/>
        <v>89116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89117</v>
      </c>
      <c r="H57" s="60">
        <f t="shared" si="2"/>
        <v>89119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89120</v>
      </c>
      <c r="H58" s="60">
        <f t="shared" si="2"/>
        <v>89126</v>
      </c>
      <c r="I58" s="48">
        <v>6</v>
      </c>
      <c r="J58" s="27" t="s">
        <v>37</v>
      </c>
    </row>
    <row r="59" spans="2:10" ht="31.5">
      <c r="B59" s="7"/>
      <c r="C59" s="18" t="s">
        <v>284</v>
      </c>
      <c r="D59" s="18" t="s">
        <v>173</v>
      </c>
      <c r="E59" s="19" t="s">
        <v>21</v>
      </c>
      <c r="F59" s="44"/>
      <c r="G59" s="58">
        <f>G58+I58+3</f>
        <v>89129</v>
      </c>
      <c r="H59" s="58">
        <f>G59+(I59-1)*1000+125</f>
        <v>89254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89129</v>
      </c>
      <c r="H60" s="60">
        <f aca="true" t="shared" si="3" ref="H60:H67">G60+I60</f>
        <v>89147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89148</v>
      </c>
      <c r="H61" s="60">
        <f t="shared" si="3"/>
        <v>89153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89154</v>
      </c>
      <c r="H62" s="60">
        <f t="shared" si="3"/>
        <v>89157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89158</v>
      </c>
      <c r="H63" s="60">
        <f t="shared" si="3"/>
        <v>89217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89218</v>
      </c>
      <c r="H64" s="60">
        <f t="shared" si="3"/>
        <v>89223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89224</v>
      </c>
      <c r="H65" s="60">
        <f t="shared" si="3"/>
        <v>89244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89245</v>
      </c>
      <c r="H66" s="60">
        <f t="shared" si="3"/>
        <v>89247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89248</v>
      </c>
      <c r="H67" s="60">
        <f t="shared" si="3"/>
        <v>89254</v>
      </c>
      <c r="I67" s="48">
        <v>6</v>
      </c>
      <c r="J67" s="27" t="s">
        <v>37</v>
      </c>
    </row>
    <row r="68" spans="2:10" ht="31.5">
      <c r="B68" s="7"/>
      <c r="C68" s="18" t="s">
        <v>285</v>
      </c>
      <c r="D68" s="18" t="s">
        <v>181</v>
      </c>
      <c r="E68" s="19" t="s">
        <v>21</v>
      </c>
      <c r="F68" s="44"/>
      <c r="G68" s="58">
        <f>G50+1000</f>
        <v>90001</v>
      </c>
      <c r="H68" s="58">
        <f>G68+(I68-1)*1000+125</f>
        <v>90126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90001</v>
      </c>
      <c r="H69" s="60">
        <f aca="true" t="shared" si="4" ref="H69:H76">G69+I69</f>
        <v>90019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90020</v>
      </c>
      <c r="H70" s="60">
        <f t="shared" si="4"/>
        <v>90025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90026</v>
      </c>
      <c r="H71" s="60">
        <f t="shared" si="4"/>
        <v>90029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90030</v>
      </c>
      <c r="H72" s="60">
        <f t="shared" si="4"/>
        <v>90089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90090</v>
      </c>
      <c r="H73" s="60">
        <f t="shared" si="4"/>
        <v>90095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90096</v>
      </c>
      <c r="H74" s="60">
        <f t="shared" si="4"/>
        <v>90116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90117</v>
      </c>
      <c r="H75" s="60">
        <f t="shared" si="4"/>
        <v>90119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90120</v>
      </c>
      <c r="H76" s="60">
        <f t="shared" si="4"/>
        <v>90126</v>
      </c>
      <c r="I76" s="48">
        <v>6</v>
      </c>
      <c r="J76" s="27" t="s">
        <v>37</v>
      </c>
    </row>
    <row r="77" spans="2:10" ht="31.5">
      <c r="B77" s="7"/>
      <c r="C77" s="18" t="s">
        <v>286</v>
      </c>
      <c r="D77" s="18" t="s">
        <v>178</v>
      </c>
      <c r="E77" s="19" t="s">
        <v>21</v>
      </c>
      <c r="F77" s="44"/>
      <c r="G77" s="58">
        <f>G76+I76+3</f>
        <v>90129</v>
      </c>
      <c r="H77" s="58">
        <f>G77+(I77-1)*1000+125</f>
        <v>90254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90129</v>
      </c>
      <c r="H78" s="60">
        <f aca="true" t="shared" si="5" ref="H78:H85">G78+I78</f>
        <v>90147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90148</v>
      </c>
      <c r="H79" s="60">
        <f t="shared" si="5"/>
        <v>90153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90154</v>
      </c>
      <c r="H80" s="60">
        <f t="shared" si="5"/>
        <v>90157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90158</v>
      </c>
      <c r="H81" s="60">
        <f t="shared" si="5"/>
        <v>90217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90218</v>
      </c>
      <c r="H82" s="60">
        <f t="shared" si="5"/>
        <v>90223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90224</v>
      </c>
      <c r="H83" s="60">
        <f t="shared" si="5"/>
        <v>90244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90245</v>
      </c>
      <c r="H84" s="60">
        <f t="shared" si="5"/>
        <v>90247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90248</v>
      </c>
      <c r="H85" s="60">
        <f t="shared" si="5"/>
        <v>90254</v>
      </c>
      <c r="I85" s="48">
        <v>6</v>
      </c>
      <c r="J85" s="27" t="s">
        <v>37</v>
      </c>
    </row>
    <row r="86" spans="2:10" ht="31.5">
      <c r="B86" s="7"/>
      <c r="C86" s="18" t="s">
        <v>287</v>
      </c>
      <c r="D86" s="18" t="s">
        <v>176</v>
      </c>
      <c r="E86" s="19" t="s">
        <v>21</v>
      </c>
      <c r="F86" s="44"/>
      <c r="G86" s="58">
        <f>G68+1000</f>
        <v>91001</v>
      </c>
      <c r="H86" s="58">
        <f>G86+(I86-1)*1000+125</f>
        <v>91126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91001</v>
      </c>
      <c r="H87" s="60">
        <f aca="true" t="shared" si="6" ref="H87:H94">G87+I87</f>
        <v>91019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91020</v>
      </c>
      <c r="H88" s="60">
        <f t="shared" si="6"/>
        <v>91025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91026</v>
      </c>
      <c r="H89" s="60">
        <f t="shared" si="6"/>
        <v>91029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91030</v>
      </c>
      <c r="H90" s="60">
        <f t="shared" si="6"/>
        <v>91089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91090</v>
      </c>
      <c r="H91" s="60">
        <f t="shared" si="6"/>
        <v>91095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91096</v>
      </c>
      <c r="H92" s="60">
        <f t="shared" si="6"/>
        <v>91116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91117</v>
      </c>
      <c r="H93" s="60">
        <f t="shared" si="6"/>
        <v>91119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91120</v>
      </c>
      <c r="H94" s="60">
        <f t="shared" si="6"/>
        <v>91126</v>
      </c>
      <c r="I94" s="48">
        <v>6</v>
      </c>
      <c r="J94" s="27" t="s">
        <v>37</v>
      </c>
    </row>
    <row r="95" spans="2:10" ht="31.5">
      <c r="B95" s="7"/>
      <c r="C95" s="18" t="s">
        <v>288</v>
      </c>
      <c r="D95" s="18" t="s">
        <v>175</v>
      </c>
      <c r="E95" s="19" t="s">
        <v>21</v>
      </c>
      <c r="F95" s="44"/>
      <c r="G95" s="58">
        <f>G94+I94+3</f>
        <v>91129</v>
      </c>
      <c r="H95" s="58">
        <f>G95+(I95-1)*1000+126</f>
        <v>91255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91129</v>
      </c>
      <c r="H96" s="60">
        <f aca="true" t="shared" si="7" ref="H96:H103">G96+I96</f>
        <v>91147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91148</v>
      </c>
      <c r="H97" s="60">
        <f t="shared" si="7"/>
        <v>91153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91154</v>
      </c>
      <c r="H98" s="60">
        <f t="shared" si="7"/>
        <v>91157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91158</v>
      </c>
      <c r="H99" s="60">
        <f t="shared" si="7"/>
        <v>91217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91218</v>
      </c>
      <c r="H100" s="60">
        <f t="shared" si="7"/>
        <v>91223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91224</v>
      </c>
      <c r="H101" s="60">
        <f t="shared" si="7"/>
        <v>91244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91245</v>
      </c>
      <c r="H102" s="60">
        <f t="shared" si="7"/>
        <v>91247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91248</v>
      </c>
      <c r="H103" s="60">
        <f t="shared" si="7"/>
        <v>91254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289</v>
      </c>
      <c r="D104" s="90" t="s">
        <v>184</v>
      </c>
      <c r="E104" s="91" t="s">
        <v>21</v>
      </c>
      <c r="F104" s="92"/>
      <c r="G104" s="93">
        <f>G86+1000</f>
        <v>92001</v>
      </c>
      <c r="H104" s="93">
        <f>G104+(I104-1)*1000+253</f>
        <v>93254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92001</v>
      </c>
      <c r="H105" s="65">
        <f>G105+1000+253</f>
        <v>93254</v>
      </c>
      <c r="I105" s="48"/>
      <c r="J105" s="33" t="s">
        <v>182</v>
      </c>
    </row>
    <row r="106" spans="1:10" ht="21">
      <c r="A106" s="13"/>
      <c r="B106" s="82"/>
      <c r="C106" s="90" t="s">
        <v>50</v>
      </c>
      <c r="D106" s="90"/>
      <c r="E106" s="91" t="s">
        <v>21</v>
      </c>
      <c r="F106" s="92"/>
      <c r="G106" s="93">
        <f>G105+2000</f>
        <v>94001</v>
      </c>
      <c r="H106" s="93">
        <f>H105+1000</f>
        <v>94254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75</v>
      </c>
      <c r="D107" s="90"/>
      <c r="E107" s="91" t="s">
        <v>21</v>
      </c>
      <c r="F107" s="92"/>
      <c r="G107" s="93">
        <f>G106+1000</f>
        <v>95001</v>
      </c>
      <c r="H107" s="93">
        <f>H106+1000</f>
        <v>95254</v>
      </c>
      <c r="I107" s="94">
        <v>1</v>
      </c>
      <c r="J107" s="95" t="s">
        <v>68</v>
      </c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125" zoomScaleNormal="125" zoomScalePageLayoutView="0" workbookViewId="0" topLeftCell="I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.75" thickBot="1">
      <c r="E2" s="10" t="s">
        <v>23</v>
      </c>
    </row>
    <row r="3" spans="1:10" ht="21.75" thickBot="1">
      <c r="A3" s="13"/>
      <c r="B3" s="29" t="s">
        <v>24</v>
      </c>
      <c r="C3" s="4"/>
      <c r="D3" s="4" t="s">
        <v>44</v>
      </c>
      <c r="E3" s="15" t="s">
        <v>4</v>
      </c>
      <c r="F3" s="77" t="s">
        <v>164</v>
      </c>
      <c r="G3" s="50" t="s">
        <v>32</v>
      </c>
      <c r="H3" s="51">
        <v>44143243254</v>
      </c>
      <c r="I3" s="54"/>
      <c r="J3" s="1" t="s">
        <v>31</v>
      </c>
    </row>
    <row r="4" spans="1:10" ht="21.75" thickBot="1">
      <c r="A4" s="13"/>
      <c r="B4" s="29"/>
      <c r="C4" s="4"/>
      <c r="D4" s="4" t="s">
        <v>142</v>
      </c>
      <c r="E4" s="15"/>
      <c r="F4" s="77" t="s">
        <v>165</v>
      </c>
      <c r="G4" s="50" t="s">
        <v>143</v>
      </c>
      <c r="H4" s="51">
        <v>44143242254</v>
      </c>
      <c r="I4" s="54"/>
      <c r="J4" s="3" t="s">
        <v>379</v>
      </c>
    </row>
    <row r="5" spans="1:10" ht="21.75" thickBot="1">
      <c r="A5" s="13"/>
      <c r="B5" s="39" t="s">
        <v>63</v>
      </c>
      <c r="C5" s="40"/>
      <c r="D5" s="40"/>
      <c r="E5" s="41" t="s">
        <v>22</v>
      </c>
      <c r="F5" s="85" t="s">
        <v>165</v>
      </c>
      <c r="G5" s="57">
        <v>96000</v>
      </c>
      <c r="H5" s="57">
        <f>H108+1</f>
        <v>127255</v>
      </c>
      <c r="I5" s="47"/>
      <c r="J5" s="42"/>
    </row>
    <row r="6" spans="1:10" ht="34.5">
      <c r="A6" s="13"/>
      <c r="B6" s="82"/>
      <c r="C6" s="90" t="s">
        <v>290</v>
      </c>
      <c r="D6" s="90"/>
      <c r="E6" s="91"/>
      <c r="F6" s="92"/>
      <c r="G6" s="93">
        <f>G5</f>
        <v>96000</v>
      </c>
      <c r="H6" s="93">
        <f>H30+1</f>
        <v>103255</v>
      </c>
      <c r="I6" s="94" t="s">
        <v>191</v>
      </c>
      <c r="J6" s="95" t="s">
        <v>187</v>
      </c>
    </row>
    <row r="7" spans="2:10" ht="31.5">
      <c r="B7" s="7"/>
      <c r="C7" s="18" t="s">
        <v>291</v>
      </c>
      <c r="D7" s="18" t="s">
        <v>154</v>
      </c>
      <c r="E7" s="19" t="s">
        <v>5</v>
      </c>
      <c r="F7" s="44"/>
      <c r="G7" s="58">
        <f>G6+1</f>
        <v>96001</v>
      </c>
      <c r="H7" s="58">
        <f>G7+253</f>
        <v>96254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96001</v>
      </c>
      <c r="H8" s="59">
        <f>G8+253</f>
        <v>96254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96250</v>
      </c>
      <c r="H9" s="78">
        <f>H8</f>
        <v>96254</v>
      </c>
      <c r="I9" s="48"/>
      <c r="J9" s="27" t="s">
        <v>148</v>
      </c>
    </row>
    <row r="10" spans="2:10" ht="31.5">
      <c r="B10" s="7"/>
      <c r="C10" s="18" t="s">
        <v>292</v>
      </c>
      <c r="D10" s="18" t="s">
        <v>166</v>
      </c>
      <c r="E10" s="19" t="s">
        <v>5</v>
      </c>
      <c r="F10" s="44"/>
      <c r="G10" s="58">
        <f>G7+1000</f>
        <v>97001</v>
      </c>
      <c r="H10" s="58">
        <f>H7+1000</f>
        <v>97254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97001</v>
      </c>
      <c r="H11" s="59">
        <f>G11+253</f>
        <v>97254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97250</v>
      </c>
      <c r="H12" s="78">
        <f>H11</f>
        <v>97254</v>
      </c>
      <c r="I12" s="48"/>
      <c r="J12" s="27" t="s">
        <v>148</v>
      </c>
    </row>
    <row r="13" spans="2:10" ht="31.5">
      <c r="B13" s="7"/>
      <c r="C13" s="18" t="s">
        <v>293</v>
      </c>
      <c r="D13" s="18" t="s">
        <v>170</v>
      </c>
      <c r="E13" s="19" t="s">
        <v>5</v>
      </c>
      <c r="F13" s="44"/>
      <c r="G13" s="58">
        <f>G10+1000</f>
        <v>98001</v>
      </c>
      <c r="H13" s="58">
        <f>H10+1000</f>
        <v>98254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98001</v>
      </c>
      <c r="H14" s="59">
        <f>G14+253</f>
        <v>98254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98250</v>
      </c>
      <c r="H15" s="78">
        <f>H14</f>
        <v>98254</v>
      </c>
      <c r="I15" s="48"/>
      <c r="J15" s="27" t="s">
        <v>148</v>
      </c>
    </row>
    <row r="16" spans="2:10" ht="31.5">
      <c r="B16" s="7"/>
      <c r="C16" s="18" t="s">
        <v>294</v>
      </c>
      <c r="D16" s="18" t="s">
        <v>173</v>
      </c>
      <c r="E16" s="19" t="s">
        <v>5</v>
      </c>
      <c r="F16" s="44"/>
      <c r="G16" s="58">
        <f>G13+1000</f>
        <v>99001</v>
      </c>
      <c r="H16" s="58">
        <f>H13+1000</f>
        <v>99254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99001</v>
      </c>
      <c r="H17" s="59">
        <f>G17+253</f>
        <v>99254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99250</v>
      </c>
      <c r="H18" s="78">
        <f>H17</f>
        <v>99254</v>
      </c>
      <c r="I18" s="48"/>
      <c r="J18" s="27" t="s">
        <v>148</v>
      </c>
    </row>
    <row r="19" spans="2:10" ht="31.5">
      <c r="B19" s="7"/>
      <c r="C19" s="18" t="s">
        <v>295</v>
      </c>
      <c r="D19" s="18" t="s">
        <v>181</v>
      </c>
      <c r="E19" s="19" t="s">
        <v>5</v>
      </c>
      <c r="F19" s="44"/>
      <c r="G19" s="58">
        <f>G16+1000</f>
        <v>100001</v>
      </c>
      <c r="H19" s="58">
        <f>H16+1000</f>
        <v>100254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100001</v>
      </c>
      <c r="H20" s="59">
        <f>G20+253</f>
        <v>100254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100250</v>
      </c>
      <c r="H21" s="78">
        <f>H20</f>
        <v>100254</v>
      </c>
      <c r="I21" s="48"/>
      <c r="J21" s="27" t="s">
        <v>148</v>
      </c>
    </row>
    <row r="22" spans="2:10" ht="31.5">
      <c r="B22" s="7"/>
      <c r="C22" s="18" t="s">
        <v>296</v>
      </c>
      <c r="D22" s="18" t="s">
        <v>178</v>
      </c>
      <c r="E22" s="19" t="s">
        <v>5</v>
      </c>
      <c r="F22" s="44"/>
      <c r="G22" s="58">
        <f>G19+1000</f>
        <v>101001</v>
      </c>
      <c r="H22" s="58">
        <f>H19+1000</f>
        <v>101254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101001</v>
      </c>
      <c r="H23" s="59">
        <f>G23+253</f>
        <v>101254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101250</v>
      </c>
      <c r="H24" s="78">
        <f>H23</f>
        <v>101254</v>
      </c>
      <c r="I24" s="48"/>
      <c r="J24" s="27" t="s">
        <v>148</v>
      </c>
    </row>
    <row r="25" spans="2:10" ht="31.5">
      <c r="B25" s="7"/>
      <c r="C25" s="18" t="s">
        <v>297</v>
      </c>
      <c r="D25" s="18" t="s">
        <v>176</v>
      </c>
      <c r="E25" s="19" t="s">
        <v>5</v>
      </c>
      <c r="F25" s="44"/>
      <c r="G25" s="58">
        <f>G22+1000</f>
        <v>102001</v>
      </c>
      <c r="H25" s="58">
        <f>H22+1000</f>
        <v>102254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102001</v>
      </c>
      <c r="H26" s="59">
        <f>G26+253</f>
        <v>102254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102250</v>
      </c>
      <c r="H27" s="78">
        <f>H26</f>
        <v>102254</v>
      </c>
      <c r="I27" s="48"/>
      <c r="J27" s="27" t="s">
        <v>148</v>
      </c>
    </row>
    <row r="28" spans="2:10" ht="31.5">
      <c r="B28" s="7"/>
      <c r="C28" s="18" t="s">
        <v>298</v>
      </c>
      <c r="D28" s="18" t="s">
        <v>175</v>
      </c>
      <c r="E28" s="19" t="s">
        <v>5</v>
      </c>
      <c r="F28" s="44"/>
      <c r="G28" s="58">
        <f>G25+1000</f>
        <v>103001</v>
      </c>
      <c r="H28" s="58">
        <f>H25+1000</f>
        <v>103254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103001</v>
      </c>
      <c r="H29" s="59">
        <f>G29+253</f>
        <v>103254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103250</v>
      </c>
      <c r="H30" s="78">
        <f>H29</f>
        <v>103254</v>
      </c>
      <c r="I30" s="48"/>
      <c r="J30" s="27" t="s">
        <v>148</v>
      </c>
    </row>
    <row r="31" spans="1:10" ht="34.5">
      <c r="A31" s="13"/>
      <c r="B31" s="82"/>
      <c r="C31" s="90" t="s">
        <v>299</v>
      </c>
      <c r="D31" s="90"/>
      <c r="E31" s="91"/>
      <c r="F31" s="92"/>
      <c r="G31" s="93">
        <f>G5+8000</f>
        <v>104000</v>
      </c>
      <c r="H31" s="93">
        <f>H103+1</f>
        <v>107255</v>
      </c>
      <c r="I31" s="94" t="s">
        <v>203</v>
      </c>
      <c r="J31" s="95" t="s">
        <v>204</v>
      </c>
    </row>
    <row r="32" spans="2:10" ht="31.5">
      <c r="B32" s="7"/>
      <c r="C32" s="18" t="s">
        <v>300</v>
      </c>
      <c r="D32" s="18" t="s">
        <v>154</v>
      </c>
      <c r="E32" s="19" t="s">
        <v>21</v>
      </c>
      <c r="F32" s="44"/>
      <c r="G32" s="58">
        <f>G31+1</f>
        <v>104001</v>
      </c>
      <c r="H32" s="58">
        <f>G32+(I32-1)*1000+125</f>
        <v>104126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104001</v>
      </c>
      <c r="H33" s="60">
        <f aca="true" t="shared" si="0" ref="H33:H40">G33+I33</f>
        <v>104019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104020</v>
      </c>
      <c r="H34" s="60">
        <f t="shared" si="0"/>
        <v>104025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104026</v>
      </c>
      <c r="H35" s="60">
        <f t="shared" si="0"/>
        <v>104029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104030</v>
      </c>
      <c r="H36" s="60">
        <f t="shared" si="0"/>
        <v>104089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104090</v>
      </c>
      <c r="H37" s="60">
        <f t="shared" si="0"/>
        <v>104095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104096</v>
      </c>
      <c r="H38" s="60">
        <f t="shared" si="0"/>
        <v>104116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104117</v>
      </c>
      <c r="H39" s="60">
        <f t="shared" si="0"/>
        <v>104119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104120</v>
      </c>
      <c r="H40" s="60">
        <f t="shared" si="0"/>
        <v>104126</v>
      </c>
      <c r="I40" s="48">
        <v>6</v>
      </c>
      <c r="J40" s="27" t="s">
        <v>37</v>
      </c>
    </row>
    <row r="41" spans="2:10" ht="31.5">
      <c r="B41" s="7"/>
      <c r="C41" s="18" t="s">
        <v>301</v>
      </c>
      <c r="D41" s="18" t="s">
        <v>166</v>
      </c>
      <c r="E41" s="19" t="s">
        <v>21</v>
      </c>
      <c r="F41" s="44"/>
      <c r="G41" s="58">
        <f>G40+I40+3</f>
        <v>104129</v>
      </c>
      <c r="H41" s="58">
        <f>G41+(I41-1)*1000+125</f>
        <v>104254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104129</v>
      </c>
      <c r="H42" s="60">
        <f aca="true" t="shared" si="1" ref="H42:H49">G42+I42</f>
        <v>104147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104148</v>
      </c>
      <c r="H43" s="60">
        <f t="shared" si="1"/>
        <v>104153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104154</v>
      </c>
      <c r="H44" s="60">
        <f t="shared" si="1"/>
        <v>104157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104158</v>
      </c>
      <c r="H45" s="60">
        <f t="shared" si="1"/>
        <v>104217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104218</v>
      </c>
      <c r="H46" s="60">
        <f t="shared" si="1"/>
        <v>104223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104224</v>
      </c>
      <c r="H47" s="60">
        <f t="shared" si="1"/>
        <v>104244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104245</v>
      </c>
      <c r="H48" s="60">
        <f t="shared" si="1"/>
        <v>104247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104248</v>
      </c>
      <c r="H49" s="60">
        <f t="shared" si="1"/>
        <v>104254</v>
      </c>
      <c r="I49" s="48">
        <v>6</v>
      </c>
      <c r="J49" s="27" t="s">
        <v>37</v>
      </c>
    </row>
    <row r="50" spans="2:10" ht="31.5">
      <c r="B50" s="7"/>
      <c r="C50" s="18" t="s">
        <v>302</v>
      </c>
      <c r="D50" s="18" t="s">
        <v>170</v>
      </c>
      <c r="E50" s="19" t="s">
        <v>21</v>
      </c>
      <c r="F50" s="44"/>
      <c r="G50" s="58">
        <f>G32+1000</f>
        <v>105001</v>
      </c>
      <c r="H50" s="58">
        <f>G50+(I50-1)*1000+125</f>
        <v>105126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105001</v>
      </c>
      <c r="H51" s="60">
        <f aca="true" t="shared" si="2" ref="H51:H58">G51+I51</f>
        <v>105019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105020</v>
      </c>
      <c r="H52" s="60">
        <f t="shared" si="2"/>
        <v>105025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105026</v>
      </c>
      <c r="H53" s="60">
        <f t="shared" si="2"/>
        <v>105029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105030</v>
      </c>
      <c r="H54" s="60">
        <f t="shared" si="2"/>
        <v>105089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105090</v>
      </c>
      <c r="H55" s="60">
        <f t="shared" si="2"/>
        <v>105095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105096</v>
      </c>
      <c r="H56" s="60">
        <f t="shared" si="2"/>
        <v>105116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105117</v>
      </c>
      <c r="H57" s="60">
        <f t="shared" si="2"/>
        <v>105119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105120</v>
      </c>
      <c r="H58" s="60">
        <f t="shared" si="2"/>
        <v>105126</v>
      </c>
      <c r="I58" s="48">
        <v>6</v>
      </c>
      <c r="J58" s="27" t="s">
        <v>37</v>
      </c>
    </row>
    <row r="59" spans="2:10" ht="31.5">
      <c r="B59" s="7"/>
      <c r="C59" s="18" t="s">
        <v>303</v>
      </c>
      <c r="D59" s="18" t="s">
        <v>173</v>
      </c>
      <c r="E59" s="19" t="s">
        <v>21</v>
      </c>
      <c r="F59" s="44"/>
      <c r="G59" s="58">
        <f>G58+I58+3</f>
        <v>105129</v>
      </c>
      <c r="H59" s="58">
        <f>G59+(I59-1)*1000+125</f>
        <v>105254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105129</v>
      </c>
      <c r="H60" s="60">
        <f aca="true" t="shared" si="3" ref="H60:H67">G60+I60</f>
        <v>105147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105148</v>
      </c>
      <c r="H61" s="60">
        <f t="shared" si="3"/>
        <v>105153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105154</v>
      </c>
      <c r="H62" s="60">
        <f t="shared" si="3"/>
        <v>105157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105158</v>
      </c>
      <c r="H63" s="60">
        <f t="shared" si="3"/>
        <v>105217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105218</v>
      </c>
      <c r="H64" s="60">
        <f t="shared" si="3"/>
        <v>105223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105224</v>
      </c>
      <c r="H65" s="60">
        <f t="shared" si="3"/>
        <v>105244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105245</v>
      </c>
      <c r="H66" s="60">
        <f t="shared" si="3"/>
        <v>105247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105248</v>
      </c>
      <c r="H67" s="60">
        <f t="shared" si="3"/>
        <v>105254</v>
      </c>
      <c r="I67" s="48">
        <v>6</v>
      </c>
      <c r="J67" s="27" t="s">
        <v>37</v>
      </c>
    </row>
    <row r="68" spans="2:10" ht="31.5">
      <c r="B68" s="7"/>
      <c r="C68" s="18" t="s">
        <v>304</v>
      </c>
      <c r="D68" s="18" t="s">
        <v>181</v>
      </c>
      <c r="E68" s="19" t="s">
        <v>21</v>
      </c>
      <c r="F68" s="44"/>
      <c r="G68" s="58">
        <f>G50+1000</f>
        <v>106001</v>
      </c>
      <c r="H68" s="58">
        <f>G68+(I68-1)*1000+125</f>
        <v>106126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106001</v>
      </c>
      <c r="H69" s="60">
        <f aca="true" t="shared" si="4" ref="H69:H76">G69+I69</f>
        <v>106019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106020</v>
      </c>
      <c r="H70" s="60">
        <f t="shared" si="4"/>
        <v>106025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106026</v>
      </c>
      <c r="H71" s="60">
        <f t="shared" si="4"/>
        <v>106029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106030</v>
      </c>
      <c r="H72" s="60">
        <f t="shared" si="4"/>
        <v>106089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106090</v>
      </c>
      <c r="H73" s="60">
        <f t="shared" si="4"/>
        <v>106095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106096</v>
      </c>
      <c r="H74" s="60">
        <f t="shared" si="4"/>
        <v>106116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106117</v>
      </c>
      <c r="H75" s="60">
        <f t="shared" si="4"/>
        <v>106119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106120</v>
      </c>
      <c r="H76" s="60">
        <f t="shared" si="4"/>
        <v>106126</v>
      </c>
      <c r="I76" s="48">
        <v>6</v>
      </c>
      <c r="J76" s="27" t="s">
        <v>37</v>
      </c>
    </row>
    <row r="77" spans="2:10" ht="31.5">
      <c r="B77" s="7"/>
      <c r="C77" s="18" t="s">
        <v>305</v>
      </c>
      <c r="D77" s="18" t="s">
        <v>178</v>
      </c>
      <c r="E77" s="19" t="s">
        <v>21</v>
      </c>
      <c r="F77" s="44"/>
      <c r="G77" s="58">
        <f>G76+I76+3</f>
        <v>106129</v>
      </c>
      <c r="H77" s="58">
        <f>G77+(I77-1)*1000+125</f>
        <v>106254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106129</v>
      </c>
      <c r="H78" s="60">
        <f aca="true" t="shared" si="5" ref="H78:H85">G78+I78</f>
        <v>106147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106148</v>
      </c>
      <c r="H79" s="60">
        <f t="shared" si="5"/>
        <v>106153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106154</v>
      </c>
      <c r="H80" s="60">
        <f t="shared" si="5"/>
        <v>106157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106158</v>
      </c>
      <c r="H81" s="60">
        <f t="shared" si="5"/>
        <v>106217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106218</v>
      </c>
      <c r="H82" s="60">
        <f t="shared" si="5"/>
        <v>106223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106224</v>
      </c>
      <c r="H83" s="60">
        <f t="shared" si="5"/>
        <v>106244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106245</v>
      </c>
      <c r="H84" s="60">
        <f t="shared" si="5"/>
        <v>106247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106248</v>
      </c>
      <c r="H85" s="60">
        <f t="shared" si="5"/>
        <v>106254</v>
      </c>
      <c r="I85" s="48">
        <v>6</v>
      </c>
      <c r="J85" s="27" t="s">
        <v>37</v>
      </c>
    </row>
    <row r="86" spans="2:10" ht="31.5">
      <c r="B86" s="7"/>
      <c r="C86" s="18" t="s">
        <v>306</v>
      </c>
      <c r="D86" s="18" t="s">
        <v>176</v>
      </c>
      <c r="E86" s="19" t="s">
        <v>21</v>
      </c>
      <c r="F86" s="44"/>
      <c r="G86" s="58">
        <f>G68+1000</f>
        <v>107001</v>
      </c>
      <c r="H86" s="58">
        <f>G86+(I86-1)*1000+125</f>
        <v>107126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107001</v>
      </c>
      <c r="H87" s="60">
        <f aca="true" t="shared" si="6" ref="H87:H94">G87+I87</f>
        <v>107019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107020</v>
      </c>
      <c r="H88" s="60">
        <f t="shared" si="6"/>
        <v>107025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107026</v>
      </c>
      <c r="H89" s="60">
        <f t="shared" si="6"/>
        <v>107029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107030</v>
      </c>
      <c r="H90" s="60">
        <f t="shared" si="6"/>
        <v>107089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107090</v>
      </c>
      <c r="H91" s="60">
        <f t="shared" si="6"/>
        <v>107095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107096</v>
      </c>
      <c r="H92" s="60">
        <f t="shared" si="6"/>
        <v>107116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107117</v>
      </c>
      <c r="H93" s="60">
        <f t="shared" si="6"/>
        <v>107119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107120</v>
      </c>
      <c r="H94" s="60">
        <f t="shared" si="6"/>
        <v>107126</v>
      </c>
      <c r="I94" s="48">
        <v>6</v>
      </c>
      <c r="J94" s="27" t="s">
        <v>37</v>
      </c>
    </row>
    <row r="95" spans="2:10" ht="31.5">
      <c r="B95" s="7"/>
      <c r="C95" s="18" t="s">
        <v>307</v>
      </c>
      <c r="D95" s="18" t="s">
        <v>175</v>
      </c>
      <c r="E95" s="19" t="s">
        <v>21</v>
      </c>
      <c r="F95" s="44"/>
      <c r="G95" s="58">
        <f>G94+I94+3</f>
        <v>107129</v>
      </c>
      <c r="H95" s="58">
        <f>G95+(I95-1)*1000+126</f>
        <v>107255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107129</v>
      </c>
      <c r="H96" s="60">
        <f aca="true" t="shared" si="7" ref="H96:H103">G96+I96</f>
        <v>107147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107148</v>
      </c>
      <c r="H97" s="60">
        <f t="shared" si="7"/>
        <v>107153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107154</v>
      </c>
      <c r="H98" s="60">
        <f t="shared" si="7"/>
        <v>107157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107158</v>
      </c>
      <c r="H99" s="60">
        <f t="shared" si="7"/>
        <v>107217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107218</v>
      </c>
      <c r="H100" s="60">
        <f t="shared" si="7"/>
        <v>107223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107224</v>
      </c>
      <c r="H101" s="60">
        <f t="shared" si="7"/>
        <v>107244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107245</v>
      </c>
      <c r="H102" s="60">
        <f t="shared" si="7"/>
        <v>107247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107248</v>
      </c>
      <c r="H103" s="60">
        <f t="shared" si="7"/>
        <v>107254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308</v>
      </c>
      <c r="D104" s="90" t="s">
        <v>184</v>
      </c>
      <c r="E104" s="91" t="s">
        <v>21</v>
      </c>
      <c r="F104" s="92"/>
      <c r="G104" s="93">
        <f>G86+1000</f>
        <v>108001</v>
      </c>
      <c r="H104" s="93">
        <f>G104+(I104-1)*1000+253</f>
        <v>109254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108001</v>
      </c>
      <c r="H105" s="65">
        <f>G105+1000+253</f>
        <v>109254</v>
      </c>
      <c r="I105" s="48"/>
      <c r="J105" s="33" t="s">
        <v>182</v>
      </c>
    </row>
    <row r="106" spans="1:10" ht="21">
      <c r="A106" s="13"/>
      <c r="B106" s="82"/>
      <c r="C106" s="90" t="s">
        <v>64</v>
      </c>
      <c r="D106" s="90"/>
      <c r="E106" s="91" t="s">
        <v>21</v>
      </c>
      <c r="F106" s="92"/>
      <c r="G106" s="93">
        <f>G105+2000</f>
        <v>110001</v>
      </c>
      <c r="H106" s="93">
        <f>H105+1000</f>
        <v>110254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74</v>
      </c>
      <c r="D107" s="90"/>
      <c r="E107" s="91" t="s">
        <v>21</v>
      </c>
      <c r="F107" s="92"/>
      <c r="G107" s="93">
        <f>G106+1000</f>
        <v>111001</v>
      </c>
      <c r="H107" s="93">
        <f>H106+1000</f>
        <v>111254</v>
      </c>
      <c r="I107" s="94">
        <v>1</v>
      </c>
      <c r="J107" s="95" t="s">
        <v>68</v>
      </c>
    </row>
    <row r="108" spans="1:10" ht="34.5">
      <c r="A108" s="13"/>
      <c r="B108" s="82"/>
      <c r="C108" s="90" t="s">
        <v>65</v>
      </c>
      <c r="D108" s="90"/>
      <c r="E108" s="91" t="s">
        <v>21</v>
      </c>
      <c r="F108" s="92"/>
      <c r="G108" s="93">
        <f>G107+I107*1000</f>
        <v>112001</v>
      </c>
      <c r="H108" s="93">
        <f>G108+(I108-1)*1000+253</f>
        <v>127254</v>
      </c>
      <c r="I108" s="94">
        <v>16</v>
      </c>
      <c r="J108" s="95" t="s">
        <v>41</v>
      </c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5" zoomScaleNormal="125" zoomScalePageLayoutView="0" workbookViewId="0" topLeftCell="G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26</v>
      </c>
      <c r="C3" s="5"/>
      <c r="D3" s="5" t="s">
        <v>29</v>
      </c>
      <c r="E3" s="16" t="s">
        <v>4</v>
      </c>
      <c r="F3" s="77" t="s">
        <v>164</v>
      </c>
      <c r="G3" s="52" t="s">
        <v>34</v>
      </c>
      <c r="H3" s="53">
        <v>44143248254</v>
      </c>
      <c r="I3" s="55"/>
      <c r="J3" s="2" t="s">
        <v>31</v>
      </c>
    </row>
    <row r="4" spans="1:10" ht="21.75" thickBot="1">
      <c r="A4" s="13"/>
      <c r="B4" s="30"/>
      <c r="C4" s="5"/>
      <c r="D4" s="5" t="s">
        <v>134</v>
      </c>
      <c r="E4" s="16"/>
      <c r="F4" s="77" t="s">
        <v>165</v>
      </c>
      <c r="G4" s="52" t="s">
        <v>34</v>
      </c>
      <c r="H4" s="53">
        <v>44143246254</v>
      </c>
      <c r="I4" s="55"/>
      <c r="J4" s="3" t="s">
        <v>380</v>
      </c>
    </row>
    <row r="5" spans="1:10" ht="21.75" thickBot="1">
      <c r="A5" s="13"/>
      <c r="B5" s="39" t="s">
        <v>56</v>
      </c>
      <c r="C5" s="40"/>
      <c r="D5" s="40"/>
      <c r="E5" s="41" t="s">
        <v>22</v>
      </c>
      <c r="F5" s="85" t="s">
        <v>165</v>
      </c>
      <c r="G5" s="57">
        <v>144000</v>
      </c>
      <c r="H5" s="57">
        <f>H118</f>
        <v>159254</v>
      </c>
      <c r="I5" s="47"/>
      <c r="J5" s="42" t="s">
        <v>47</v>
      </c>
    </row>
    <row r="6" spans="1:10" ht="34.5">
      <c r="A6" s="13"/>
      <c r="B6" s="82"/>
      <c r="C6" s="90" t="s">
        <v>309</v>
      </c>
      <c r="D6" s="90"/>
      <c r="E6" s="91"/>
      <c r="F6" s="92"/>
      <c r="G6" s="93">
        <f>G5</f>
        <v>144000</v>
      </c>
      <c r="H6" s="93">
        <f>H30+1</f>
        <v>151255</v>
      </c>
      <c r="I6" s="94" t="s">
        <v>191</v>
      </c>
      <c r="J6" s="95" t="s">
        <v>187</v>
      </c>
    </row>
    <row r="7" spans="2:10" ht="31.5">
      <c r="B7" s="7"/>
      <c r="C7" s="18" t="s">
        <v>310</v>
      </c>
      <c r="D7" s="18" t="s">
        <v>154</v>
      </c>
      <c r="E7" s="19" t="s">
        <v>5</v>
      </c>
      <c r="F7" s="44"/>
      <c r="G7" s="58">
        <f>G6+1</f>
        <v>144001</v>
      </c>
      <c r="H7" s="58">
        <f>G7+253</f>
        <v>144254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144001</v>
      </c>
      <c r="H8" s="59">
        <f>G8+253</f>
        <v>144254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144250</v>
      </c>
      <c r="H9" s="78">
        <f>H8</f>
        <v>144254</v>
      </c>
      <c r="I9" s="48"/>
      <c r="J9" s="27" t="s">
        <v>148</v>
      </c>
    </row>
    <row r="10" spans="2:10" ht="31.5">
      <c r="B10" s="7"/>
      <c r="C10" s="18" t="s">
        <v>311</v>
      </c>
      <c r="D10" s="18" t="s">
        <v>166</v>
      </c>
      <c r="E10" s="19" t="s">
        <v>5</v>
      </c>
      <c r="F10" s="44"/>
      <c r="G10" s="58">
        <f>G7+1000</f>
        <v>145001</v>
      </c>
      <c r="H10" s="58">
        <f>H7+1000</f>
        <v>145254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145001</v>
      </c>
      <c r="H11" s="59">
        <f>G11+253</f>
        <v>145254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145250</v>
      </c>
      <c r="H12" s="78">
        <f>H11</f>
        <v>145254</v>
      </c>
      <c r="I12" s="48"/>
      <c r="J12" s="27" t="s">
        <v>148</v>
      </c>
    </row>
    <row r="13" spans="2:10" ht="31.5">
      <c r="B13" s="7"/>
      <c r="C13" s="18" t="s">
        <v>312</v>
      </c>
      <c r="D13" s="18" t="s">
        <v>170</v>
      </c>
      <c r="E13" s="19" t="s">
        <v>5</v>
      </c>
      <c r="F13" s="44"/>
      <c r="G13" s="58">
        <f>G10+1000</f>
        <v>146001</v>
      </c>
      <c r="H13" s="58">
        <f>H10+1000</f>
        <v>146254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146001</v>
      </c>
      <c r="H14" s="59">
        <f>G14+253</f>
        <v>146254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146250</v>
      </c>
      <c r="H15" s="78">
        <f>H14</f>
        <v>146254</v>
      </c>
      <c r="I15" s="48"/>
      <c r="J15" s="27" t="s">
        <v>148</v>
      </c>
    </row>
    <row r="16" spans="2:10" ht="31.5">
      <c r="B16" s="7"/>
      <c r="C16" s="18" t="s">
        <v>313</v>
      </c>
      <c r="D16" s="18" t="s">
        <v>173</v>
      </c>
      <c r="E16" s="19" t="s">
        <v>5</v>
      </c>
      <c r="F16" s="44"/>
      <c r="G16" s="58">
        <f>G13+1000</f>
        <v>147001</v>
      </c>
      <c r="H16" s="58">
        <f>H13+1000</f>
        <v>147254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147001</v>
      </c>
      <c r="H17" s="59">
        <f>G17+253</f>
        <v>147254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147250</v>
      </c>
      <c r="H18" s="78">
        <f>H17</f>
        <v>147254</v>
      </c>
      <c r="I18" s="48"/>
      <c r="J18" s="27" t="s">
        <v>148</v>
      </c>
    </row>
    <row r="19" spans="2:10" ht="31.5">
      <c r="B19" s="7"/>
      <c r="C19" s="18" t="s">
        <v>314</v>
      </c>
      <c r="D19" s="18" t="s">
        <v>181</v>
      </c>
      <c r="E19" s="19" t="s">
        <v>5</v>
      </c>
      <c r="F19" s="44"/>
      <c r="G19" s="58">
        <f>G16+1000</f>
        <v>148001</v>
      </c>
      <c r="H19" s="58">
        <f>H16+1000</f>
        <v>148254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148001</v>
      </c>
      <c r="H20" s="59">
        <f>G20+253</f>
        <v>148254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148250</v>
      </c>
      <c r="H21" s="78">
        <f>H20</f>
        <v>148254</v>
      </c>
      <c r="I21" s="48"/>
      <c r="J21" s="27" t="s">
        <v>148</v>
      </c>
    </row>
    <row r="22" spans="2:10" ht="31.5">
      <c r="B22" s="7"/>
      <c r="C22" s="18" t="s">
        <v>315</v>
      </c>
      <c r="D22" s="18" t="s">
        <v>178</v>
      </c>
      <c r="E22" s="19" t="s">
        <v>5</v>
      </c>
      <c r="F22" s="44"/>
      <c r="G22" s="58">
        <f>G19+1000</f>
        <v>149001</v>
      </c>
      <c r="H22" s="58">
        <f>H19+1000</f>
        <v>149254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149001</v>
      </c>
      <c r="H23" s="59">
        <f>G23+253</f>
        <v>149254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149250</v>
      </c>
      <c r="H24" s="78">
        <f>H23</f>
        <v>149254</v>
      </c>
      <c r="I24" s="48"/>
      <c r="J24" s="27" t="s">
        <v>148</v>
      </c>
    </row>
    <row r="25" spans="2:10" ht="31.5">
      <c r="B25" s="7"/>
      <c r="C25" s="18" t="s">
        <v>316</v>
      </c>
      <c r="D25" s="18" t="s">
        <v>176</v>
      </c>
      <c r="E25" s="19" t="s">
        <v>5</v>
      </c>
      <c r="F25" s="44"/>
      <c r="G25" s="58">
        <f>G22+1000</f>
        <v>150001</v>
      </c>
      <c r="H25" s="58">
        <f>H22+1000</f>
        <v>150254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150001</v>
      </c>
      <c r="H26" s="59">
        <f>G26+253</f>
        <v>150254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150250</v>
      </c>
      <c r="H27" s="78">
        <f>H26</f>
        <v>150254</v>
      </c>
      <c r="I27" s="48"/>
      <c r="J27" s="27" t="s">
        <v>148</v>
      </c>
    </row>
    <row r="28" spans="2:10" ht="31.5">
      <c r="B28" s="7"/>
      <c r="C28" s="18" t="s">
        <v>317</v>
      </c>
      <c r="D28" s="18" t="s">
        <v>175</v>
      </c>
      <c r="E28" s="19" t="s">
        <v>5</v>
      </c>
      <c r="F28" s="44"/>
      <c r="G28" s="58">
        <f>G25+1000</f>
        <v>151001</v>
      </c>
      <c r="H28" s="58">
        <f>H25+1000</f>
        <v>151254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151001</v>
      </c>
      <c r="H29" s="59">
        <f>G29+253</f>
        <v>151254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151250</v>
      </c>
      <c r="H30" s="78">
        <f>H29</f>
        <v>151254</v>
      </c>
      <c r="I30" s="48"/>
      <c r="J30" s="27" t="s">
        <v>148</v>
      </c>
    </row>
    <row r="31" spans="1:10" ht="34.5">
      <c r="A31" s="13"/>
      <c r="B31" s="82"/>
      <c r="C31" s="90" t="s">
        <v>318</v>
      </c>
      <c r="D31" s="90"/>
      <c r="E31" s="91"/>
      <c r="F31" s="92"/>
      <c r="G31" s="93">
        <f>G5+8000</f>
        <v>152000</v>
      </c>
      <c r="H31" s="93">
        <f>H103+1</f>
        <v>155255</v>
      </c>
      <c r="I31" s="94" t="s">
        <v>203</v>
      </c>
      <c r="J31" s="95" t="s">
        <v>204</v>
      </c>
    </row>
    <row r="32" spans="2:10" ht="31.5">
      <c r="B32" s="7"/>
      <c r="C32" s="18" t="s">
        <v>319</v>
      </c>
      <c r="D32" s="18" t="s">
        <v>154</v>
      </c>
      <c r="E32" s="19" t="s">
        <v>21</v>
      </c>
      <c r="F32" s="44"/>
      <c r="G32" s="58">
        <f>G31+1</f>
        <v>152001</v>
      </c>
      <c r="H32" s="58">
        <f>G32+(I32-1)*1000+125</f>
        <v>152126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152001</v>
      </c>
      <c r="H33" s="60">
        <f aca="true" t="shared" si="0" ref="H33:H40">G33+I33</f>
        <v>152019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152020</v>
      </c>
      <c r="H34" s="60">
        <f t="shared" si="0"/>
        <v>152025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152026</v>
      </c>
      <c r="H35" s="60">
        <f t="shared" si="0"/>
        <v>152029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152030</v>
      </c>
      <c r="H36" s="60">
        <f t="shared" si="0"/>
        <v>152089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152090</v>
      </c>
      <c r="H37" s="60">
        <f t="shared" si="0"/>
        <v>152095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152096</v>
      </c>
      <c r="H38" s="60">
        <f t="shared" si="0"/>
        <v>152116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152117</v>
      </c>
      <c r="H39" s="60">
        <f t="shared" si="0"/>
        <v>152119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152120</v>
      </c>
      <c r="H40" s="60">
        <f t="shared" si="0"/>
        <v>152126</v>
      </c>
      <c r="I40" s="48">
        <v>6</v>
      </c>
      <c r="J40" s="27" t="s">
        <v>37</v>
      </c>
    </row>
    <row r="41" spans="2:10" ht="31.5">
      <c r="B41" s="7"/>
      <c r="C41" s="18" t="s">
        <v>320</v>
      </c>
      <c r="D41" s="18" t="s">
        <v>166</v>
      </c>
      <c r="E41" s="19" t="s">
        <v>21</v>
      </c>
      <c r="F41" s="44"/>
      <c r="G41" s="58">
        <f>G40+I40+3</f>
        <v>152129</v>
      </c>
      <c r="H41" s="58">
        <f>G41+(I41-1)*1000+125</f>
        <v>152254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152129</v>
      </c>
      <c r="H42" s="60">
        <f aca="true" t="shared" si="1" ref="H42:H49">G42+I42</f>
        <v>152147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152148</v>
      </c>
      <c r="H43" s="60">
        <f t="shared" si="1"/>
        <v>152153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152154</v>
      </c>
      <c r="H44" s="60">
        <f t="shared" si="1"/>
        <v>152157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152158</v>
      </c>
      <c r="H45" s="60">
        <f t="shared" si="1"/>
        <v>152217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152218</v>
      </c>
      <c r="H46" s="60">
        <f t="shared" si="1"/>
        <v>152223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152224</v>
      </c>
      <c r="H47" s="60">
        <f t="shared" si="1"/>
        <v>152244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152245</v>
      </c>
      <c r="H48" s="60">
        <f t="shared" si="1"/>
        <v>152247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152248</v>
      </c>
      <c r="H49" s="60">
        <f t="shared" si="1"/>
        <v>152254</v>
      </c>
      <c r="I49" s="48">
        <v>6</v>
      </c>
      <c r="J49" s="27" t="s">
        <v>37</v>
      </c>
    </row>
    <row r="50" spans="2:10" ht="31.5">
      <c r="B50" s="7"/>
      <c r="C50" s="18" t="s">
        <v>321</v>
      </c>
      <c r="D50" s="18" t="s">
        <v>170</v>
      </c>
      <c r="E50" s="19" t="s">
        <v>21</v>
      </c>
      <c r="F50" s="44"/>
      <c r="G50" s="58">
        <f>G32+1000</f>
        <v>153001</v>
      </c>
      <c r="H50" s="58">
        <f>G50+(I50-1)*1000+125</f>
        <v>153126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153001</v>
      </c>
      <c r="H51" s="60">
        <f aca="true" t="shared" si="2" ref="H51:H58">G51+I51</f>
        <v>153019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153020</v>
      </c>
      <c r="H52" s="60">
        <f t="shared" si="2"/>
        <v>153025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153026</v>
      </c>
      <c r="H53" s="60">
        <f t="shared" si="2"/>
        <v>153029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153030</v>
      </c>
      <c r="H54" s="60">
        <f t="shared" si="2"/>
        <v>153089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153090</v>
      </c>
      <c r="H55" s="60">
        <f t="shared" si="2"/>
        <v>153095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153096</v>
      </c>
      <c r="H56" s="60">
        <f t="shared" si="2"/>
        <v>153116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153117</v>
      </c>
      <c r="H57" s="60">
        <f t="shared" si="2"/>
        <v>153119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153120</v>
      </c>
      <c r="H58" s="60">
        <f t="shared" si="2"/>
        <v>153126</v>
      </c>
      <c r="I58" s="48">
        <v>6</v>
      </c>
      <c r="J58" s="27" t="s">
        <v>37</v>
      </c>
    </row>
    <row r="59" spans="2:10" ht="31.5">
      <c r="B59" s="7"/>
      <c r="C59" s="18" t="s">
        <v>322</v>
      </c>
      <c r="D59" s="18" t="s">
        <v>173</v>
      </c>
      <c r="E59" s="19" t="s">
        <v>21</v>
      </c>
      <c r="F59" s="44"/>
      <c r="G59" s="58">
        <f>G58+I58+3</f>
        <v>153129</v>
      </c>
      <c r="H59" s="58">
        <f>G59+(I59-1)*1000+125</f>
        <v>153254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153129</v>
      </c>
      <c r="H60" s="60">
        <f aca="true" t="shared" si="3" ref="H60:H67">G60+I60</f>
        <v>153147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153148</v>
      </c>
      <c r="H61" s="60">
        <f t="shared" si="3"/>
        <v>153153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153154</v>
      </c>
      <c r="H62" s="60">
        <f t="shared" si="3"/>
        <v>153157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153158</v>
      </c>
      <c r="H63" s="60">
        <f t="shared" si="3"/>
        <v>153217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153218</v>
      </c>
      <c r="H64" s="60">
        <f t="shared" si="3"/>
        <v>153223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153224</v>
      </c>
      <c r="H65" s="60">
        <f t="shared" si="3"/>
        <v>153244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153245</v>
      </c>
      <c r="H66" s="60">
        <f t="shared" si="3"/>
        <v>153247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153248</v>
      </c>
      <c r="H67" s="60">
        <f t="shared" si="3"/>
        <v>153254</v>
      </c>
      <c r="I67" s="48">
        <v>6</v>
      </c>
      <c r="J67" s="27" t="s">
        <v>37</v>
      </c>
    </row>
    <row r="68" spans="2:10" ht="31.5">
      <c r="B68" s="7"/>
      <c r="C68" s="18" t="s">
        <v>323</v>
      </c>
      <c r="D68" s="18" t="s">
        <v>181</v>
      </c>
      <c r="E68" s="19" t="s">
        <v>21</v>
      </c>
      <c r="F68" s="44"/>
      <c r="G68" s="58">
        <f>G50+1000</f>
        <v>154001</v>
      </c>
      <c r="H68" s="58">
        <f>G68+(I68-1)*1000+125</f>
        <v>154126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154001</v>
      </c>
      <c r="H69" s="60">
        <f aca="true" t="shared" si="4" ref="H69:H76">G69+I69</f>
        <v>154019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154020</v>
      </c>
      <c r="H70" s="60">
        <f t="shared" si="4"/>
        <v>154025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154026</v>
      </c>
      <c r="H71" s="60">
        <f t="shared" si="4"/>
        <v>154029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154030</v>
      </c>
      <c r="H72" s="60">
        <f t="shared" si="4"/>
        <v>154089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154090</v>
      </c>
      <c r="H73" s="60">
        <f t="shared" si="4"/>
        <v>154095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154096</v>
      </c>
      <c r="H74" s="60">
        <f t="shared" si="4"/>
        <v>154116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154117</v>
      </c>
      <c r="H75" s="60">
        <f t="shared" si="4"/>
        <v>154119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154120</v>
      </c>
      <c r="H76" s="60">
        <f t="shared" si="4"/>
        <v>154126</v>
      </c>
      <c r="I76" s="48">
        <v>6</v>
      </c>
      <c r="J76" s="27" t="s">
        <v>37</v>
      </c>
    </row>
    <row r="77" spans="2:10" ht="31.5">
      <c r="B77" s="7"/>
      <c r="C77" s="18" t="s">
        <v>324</v>
      </c>
      <c r="D77" s="18" t="s">
        <v>178</v>
      </c>
      <c r="E77" s="19" t="s">
        <v>21</v>
      </c>
      <c r="F77" s="44"/>
      <c r="G77" s="58">
        <f>G76+I76+3</f>
        <v>154129</v>
      </c>
      <c r="H77" s="58">
        <f>G77+(I77-1)*1000+125</f>
        <v>154254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154129</v>
      </c>
      <c r="H78" s="60">
        <f aca="true" t="shared" si="5" ref="H78:H85">G78+I78</f>
        <v>154147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154148</v>
      </c>
      <c r="H79" s="60">
        <f t="shared" si="5"/>
        <v>154153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154154</v>
      </c>
      <c r="H80" s="60">
        <f t="shared" si="5"/>
        <v>154157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154158</v>
      </c>
      <c r="H81" s="60">
        <f t="shared" si="5"/>
        <v>154217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154218</v>
      </c>
      <c r="H82" s="60">
        <f t="shared" si="5"/>
        <v>154223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154224</v>
      </c>
      <c r="H83" s="60">
        <f t="shared" si="5"/>
        <v>154244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154245</v>
      </c>
      <c r="H84" s="60">
        <f t="shared" si="5"/>
        <v>154247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154248</v>
      </c>
      <c r="H85" s="60">
        <f t="shared" si="5"/>
        <v>154254</v>
      </c>
      <c r="I85" s="48">
        <v>6</v>
      </c>
      <c r="J85" s="27" t="s">
        <v>37</v>
      </c>
    </row>
    <row r="86" spans="2:10" ht="31.5">
      <c r="B86" s="7"/>
      <c r="C86" s="18" t="s">
        <v>325</v>
      </c>
      <c r="D86" s="18" t="s">
        <v>176</v>
      </c>
      <c r="E86" s="19" t="s">
        <v>21</v>
      </c>
      <c r="F86" s="44"/>
      <c r="G86" s="58">
        <f>G68+1000</f>
        <v>155001</v>
      </c>
      <c r="H86" s="58">
        <f>G86+(I86-1)*1000+125</f>
        <v>155126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155001</v>
      </c>
      <c r="H87" s="60">
        <f aca="true" t="shared" si="6" ref="H87:H94">G87+I87</f>
        <v>155019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155020</v>
      </c>
      <c r="H88" s="60">
        <f t="shared" si="6"/>
        <v>155025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155026</v>
      </c>
      <c r="H89" s="60">
        <f t="shared" si="6"/>
        <v>155029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155030</v>
      </c>
      <c r="H90" s="60">
        <f t="shared" si="6"/>
        <v>155089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155090</v>
      </c>
      <c r="H91" s="60">
        <f t="shared" si="6"/>
        <v>155095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155096</v>
      </c>
      <c r="H92" s="60">
        <f t="shared" si="6"/>
        <v>155116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155117</v>
      </c>
      <c r="H93" s="60">
        <f t="shared" si="6"/>
        <v>155119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155120</v>
      </c>
      <c r="H94" s="60">
        <f t="shared" si="6"/>
        <v>155126</v>
      </c>
      <c r="I94" s="48">
        <v>6</v>
      </c>
      <c r="J94" s="27" t="s">
        <v>37</v>
      </c>
    </row>
    <row r="95" spans="2:10" ht="31.5">
      <c r="B95" s="7"/>
      <c r="C95" s="18" t="s">
        <v>326</v>
      </c>
      <c r="D95" s="18" t="s">
        <v>175</v>
      </c>
      <c r="E95" s="19" t="s">
        <v>21</v>
      </c>
      <c r="F95" s="44"/>
      <c r="G95" s="58">
        <f>G94+I94+3</f>
        <v>155129</v>
      </c>
      <c r="H95" s="58">
        <f>G95+(I95-1)*1000+126</f>
        <v>155255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155129</v>
      </c>
      <c r="H96" s="60">
        <f aca="true" t="shared" si="7" ref="H96:H103">G96+I96</f>
        <v>155147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155148</v>
      </c>
      <c r="H97" s="60">
        <f t="shared" si="7"/>
        <v>155153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155154</v>
      </c>
      <c r="H98" s="60">
        <f t="shared" si="7"/>
        <v>155157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155158</v>
      </c>
      <c r="H99" s="60">
        <f t="shared" si="7"/>
        <v>155217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155218</v>
      </c>
      <c r="H100" s="60">
        <f t="shared" si="7"/>
        <v>155223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155224</v>
      </c>
      <c r="H101" s="60">
        <f t="shared" si="7"/>
        <v>155244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155245</v>
      </c>
      <c r="H102" s="60">
        <f t="shared" si="7"/>
        <v>155247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155248</v>
      </c>
      <c r="H103" s="60">
        <f t="shared" si="7"/>
        <v>155254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327</v>
      </c>
      <c r="D104" s="90" t="s">
        <v>184</v>
      </c>
      <c r="E104" s="91" t="s">
        <v>21</v>
      </c>
      <c r="F104" s="92"/>
      <c r="G104" s="93">
        <f>G86+1000</f>
        <v>156001</v>
      </c>
      <c r="H104" s="93">
        <f>G104+(I104-1)*1000+253</f>
        <v>157254</v>
      </c>
      <c r="I104" s="94">
        <v>2</v>
      </c>
      <c r="J104" s="95" t="s">
        <v>182</v>
      </c>
    </row>
    <row r="105" spans="2:10" ht="18" customHeight="1">
      <c r="B105" s="7"/>
      <c r="C105" s="21"/>
      <c r="D105" s="63" t="s">
        <v>108</v>
      </c>
      <c r="E105" s="64" t="s">
        <v>22</v>
      </c>
      <c r="F105" s="62" t="s">
        <v>67</v>
      </c>
      <c r="G105" s="65">
        <v>156002</v>
      </c>
      <c r="H105" s="65">
        <v>156062</v>
      </c>
      <c r="I105" s="73" t="s">
        <v>109</v>
      </c>
      <c r="J105" s="33" t="s">
        <v>133</v>
      </c>
    </row>
    <row r="106" spans="2:10" ht="16.5" customHeight="1">
      <c r="B106" s="7"/>
      <c r="C106" s="21"/>
      <c r="D106" s="63" t="s">
        <v>110</v>
      </c>
      <c r="E106" s="64" t="s">
        <v>22</v>
      </c>
      <c r="F106" s="62" t="s">
        <v>67</v>
      </c>
      <c r="G106" s="65">
        <v>156066</v>
      </c>
      <c r="H106" s="65">
        <v>156126</v>
      </c>
      <c r="I106" s="73" t="s">
        <v>109</v>
      </c>
      <c r="J106" s="33" t="s">
        <v>132</v>
      </c>
    </row>
    <row r="107" spans="2:10" ht="16.5" customHeight="1">
      <c r="B107" s="7"/>
      <c r="C107" s="21"/>
      <c r="D107" s="63" t="s">
        <v>111</v>
      </c>
      <c r="E107" s="64" t="s">
        <v>22</v>
      </c>
      <c r="F107" s="62" t="s">
        <v>67</v>
      </c>
      <c r="G107" s="65">
        <v>156130</v>
      </c>
      <c r="H107" s="65">
        <v>156158</v>
      </c>
      <c r="I107" s="73" t="s">
        <v>112</v>
      </c>
      <c r="J107" s="33" t="s">
        <v>131</v>
      </c>
    </row>
    <row r="108" spans="2:10" ht="16.5" customHeight="1">
      <c r="B108" s="7"/>
      <c r="C108" s="21"/>
      <c r="D108" s="63" t="s">
        <v>113</v>
      </c>
      <c r="E108" s="64" t="s">
        <v>22</v>
      </c>
      <c r="F108" s="62" t="s">
        <v>67</v>
      </c>
      <c r="G108" s="65">
        <v>156162</v>
      </c>
      <c r="H108" s="65">
        <v>156190</v>
      </c>
      <c r="I108" s="73" t="s">
        <v>112</v>
      </c>
      <c r="J108" s="33" t="s">
        <v>130</v>
      </c>
    </row>
    <row r="109" spans="2:10" ht="16.5" customHeight="1">
      <c r="B109" s="7"/>
      <c r="C109" s="21"/>
      <c r="D109" s="63" t="s">
        <v>114</v>
      </c>
      <c r="E109" s="64" t="s">
        <v>22</v>
      </c>
      <c r="F109" s="62" t="s">
        <v>67</v>
      </c>
      <c r="G109" s="65">
        <v>156194</v>
      </c>
      <c r="H109" s="65">
        <v>156222</v>
      </c>
      <c r="I109" s="73" t="s">
        <v>112</v>
      </c>
      <c r="J109" s="33" t="s">
        <v>129</v>
      </c>
    </row>
    <row r="110" spans="2:10" ht="16.5" customHeight="1">
      <c r="B110" s="7"/>
      <c r="C110" s="21"/>
      <c r="D110" s="63" t="s">
        <v>115</v>
      </c>
      <c r="E110" s="64" t="s">
        <v>22</v>
      </c>
      <c r="F110" s="62" t="s">
        <v>67</v>
      </c>
      <c r="G110" s="65">
        <v>156226</v>
      </c>
      <c r="H110" s="65">
        <v>156254</v>
      </c>
      <c r="I110" s="73" t="s">
        <v>112</v>
      </c>
      <c r="J110" s="33" t="s">
        <v>128</v>
      </c>
    </row>
    <row r="111" spans="2:10" ht="17.25" customHeight="1">
      <c r="B111" s="7"/>
      <c r="C111" s="21"/>
      <c r="D111" s="31" t="s">
        <v>116</v>
      </c>
      <c r="E111" s="35" t="s">
        <v>5</v>
      </c>
      <c r="F111" s="32" t="s">
        <v>117</v>
      </c>
      <c r="G111" s="61">
        <v>157003</v>
      </c>
      <c r="H111" s="61">
        <v>157062</v>
      </c>
      <c r="I111" s="73" t="s">
        <v>109</v>
      </c>
      <c r="J111" s="33" t="s">
        <v>126</v>
      </c>
    </row>
    <row r="112" spans="2:10" ht="18.75" customHeight="1">
      <c r="B112" s="7"/>
      <c r="C112" s="21"/>
      <c r="D112" s="31" t="s">
        <v>118</v>
      </c>
      <c r="E112" s="35" t="s">
        <v>5</v>
      </c>
      <c r="F112" s="32" t="s">
        <v>117</v>
      </c>
      <c r="G112" s="61">
        <v>157067</v>
      </c>
      <c r="H112" s="61">
        <v>157126</v>
      </c>
      <c r="I112" s="73" t="s">
        <v>109</v>
      </c>
      <c r="J112" s="33" t="s">
        <v>127</v>
      </c>
    </row>
    <row r="113" spans="2:10" ht="18" customHeight="1">
      <c r="B113" s="7"/>
      <c r="C113" s="21"/>
      <c r="D113" s="31" t="s">
        <v>119</v>
      </c>
      <c r="E113" s="35" t="s">
        <v>5</v>
      </c>
      <c r="F113" s="32" t="s">
        <v>117</v>
      </c>
      <c r="G113" s="61">
        <v>157131</v>
      </c>
      <c r="H113" s="61">
        <v>157158</v>
      </c>
      <c r="I113" s="73" t="s">
        <v>112</v>
      </c>
      <c r="J113" s="33" t="s">
        <v>123</v>
      </c>
    </row>
    <row r="114" spans="2:10" ht="18" customHeight="1">
      <c r="B114" s="7"/>
      <c r="C114" s="21"/>
      <c r="D114" s="31" t="s">
        <v>120</v>
      </c>
      <c r="E114" s="35" t="s">
        <v>5</v>
      </c>
      <c r="F114" s="32" t="s">
        <v>117</v>
      </c>
      <c r="G114" s="61">
        <v>157163</v>
      </c>
      <c r="H114" s="61">
        <v>157190</v>
      </c>
      <c r="I114" s="73" t="s">
        <v>112</v>
      </c>
      <c r="J114" s="33" t="s">
        <v>122</v>
      </c>
    </row>
    <row r="115" spans="2:10" ht="18" customHeight="1">
      <c r="B115" s="7"/>
      <c r="C115" s="21"/>
      <c r="D115" s="31" t="s">
        <v>121</v>
      </c>
      <c r="E115" s="35" t="s">
        <v>5</v>
      </c>
      <c r="F115" s="32" t="s">
        <v>117</v>
      </c>
      <c r="G115" s="61">
        <v>157195</v>
      </c>
      <c r="H115" s="61">
        <v>157222</v>
      </c>
      <c r="I115" s="73" t="s">
        <v>112</v>
      </c>
      <c r="J115" s="33" t="s">
        <v>125</v>
      </c>
    </row>
    <row r="116" spans="2:10" ht="18" customHeight="1">
      <c r="B116" s="7"/>
      <c r="C116" s="21"/>
      <c r="D116" s="31" t="s">
        <v>121</v>
      </c>
      <c r="E116" s="35" t="s">
        <v>5</v>
      </c>
      <c r="F116" s="32" t="s">
        <v>117</v>
      </c>
      <c r="G116" s="61">
        <v>157227</v>
      </c>
      <c r="H116" s="61">
        <v>157254</v>
      </c>
      <c r="I116" s="73" t="s">
        <v>112</v>
      </c>
      <c r="J116" s="33" t="s">
        <v>124</v>
      </c>
    </row>
    <row r="117" spans="1:10" ht="21">
      <c r="A117" s="13"/>
      <c r="B117" s="82"/>
      <c r="C117" s="90" t="s">
        <v>57</v>
      </c>
      <c r="D117" s="90"/>
      <c r="E117" s="91" t="s">
        <v>21</v>
      </c>
      <c r="F117" s="92"/>
      <c r="G117" s="93">
        <f>G104+2000</f>
        <v>158001</v>
      </c>
      <c r="H117" s="93">
        <f>H116+1000</f>
        <v>158254</v>
      </c>
      <c r="I117" s="94">
        <v>1</v>
      </c>
      <c r="J117" s="95" t="s">
        <v>40</v>
      </c>
    </row>
    <row r="118" spans="1:10" ht="86.25">
      <c r="A118" s="13"/>
      <c r="B118" s="82"/>
      <c r="C118" s="90" t="s">
        <v>328</v>
      </c>
      <c r="D118" s="90"/>
      <c r="E118" s="91" t="s">
        <v>21</v>
      </c>
      <c r="F118" s="92"/>
      <c r="G118" s="93">
        <f>G117+1000</f>
        <v>159001</v>
      </c>
      <c r="H118" s="93">
        <f>H117+1000</f>
        <v>159254</v>
      </c>
      <c r="I118" s="94">
        <v>1</v>
      </c>
      <c r="J118" s="95" t="s">
        <v>68</v>
      </c>
    </row>
    <row r="169" ht="15"/>
    <row r="191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125" zoomScaleNormal="125" zoomScalePageLayoutView="0" workbookViewId="0" topLeftCell="H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7.851562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25</v>
      </c>
      <c r="C3" s="5"/>
      <c r="D3" s="5" t="s">
        <v>28</v>
      </c>
      <c r="E3" s="16" t="s">
        <v>4</v>
      </c>
      <c r="F3" s="77" t="s">
        <v>164</v>
      </c>
      <c r="G3" s="52" t="s">
        <v>33</v>
      </c>
      <c r="H3" s="53">
        <v>44143245254</v>
      </c>
      <c r="I3" s="55"/>
      <c r="J3" s="2" t="s">
        <v>31</v>
      </c>
    </row>
    <row r="4" spans="1:10" ht="21.75" thickBot="1">
      <c r="A4" s="13"/>
      <c r="B4" s="30"/>
      <c r="C4" s="5"/>
      <c r="D4" s="89" t="s">
        <v>194</v>
      </c>
      <c r="E4" s="16"/>
      <c r="F4" s="77" t="s">
        <v>165</v>
      </c>
      <c r="G4" s="52" t="s">
        <v>145</v>
      </c>
      <c r="H4" s="53">
        <v>44143244254</v>
      </c>
      <c r="I4" s="55"/>
      <c r="J4" s="3" t="s">
        <v>381</v>
      </c>
    </row>
    <row r="5" spans="1:10" ht="21.75" thickBot="1">
      <c r="A5" s="13"/>
      <c r="B5" s="39" t="s">
        <v>51</v>
      </c>
      <c r="C5" s="83"/>
      <c r="D5" s="83"/>
      <c r="E5" s="84" t="s">
        <v>22</v>
      </c>
      <c r="F5" s="85" t="s">
        <v>165</v>
      </c>
      <c r="G5" s="86">
        <v>160000</v>
      </c>
      <c r="H5" s="86">
        <f>H108+1</f>
        <v>191255</v>
      </c>
      <c r="I5" s="87"/>
      <c r="J5" s="88" t="s">
        <v>193</v>
      </c>
    </row>
    <row r="6" spans="1:10" ht="34.5">
      <c r="A6" s="13"/>
      <c r="B6" s="82"/>
      <c r="C6" s="90" t="s">
        <v>192</v>
      </c>
      <c r="D6" s="90"/>
      <c r="E6" s="91"/>
      <c r="F6" s="92"/>
      <c r="G6" s="93">
        <f>G5</f>
        <v>160000</v>
      </c>
      <c r="H6" s="93">
        <f>H30+1</f>
        <v>167255</v>
      </c>
      <c r="I6" s="94" t="s">
        <v>191</v>
      </c>
      <c r="J6" s="95" t="s">
        <v>187</v>
      </c>
    </row>
    <row r="7" spans="2:10" ht="31.5">
      <c r="B7" s="7"/>
      <c r="C7" s="18" t="s">
        <v>190</v>
      </c>
      <c r="D7" s="18" t="s">
        <v>154</v>
      </c>
      <c r="E7" s="19" t="s">
        <v>5</v>
      </c>
      <c r="F7" s="44"/>
      <c r="G7" s="58">
        <f>G6+1</f>
        <v>160001</v>
      </c>
      <c r="H7" s="58">
        <f>G7+253</f>
        <v>160254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160001</v>
      </c>
      <c r="H8" s="59">
        <f>G8+253</f>
        <v>160254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160250</v>
      </c>
      <c r="H9" s="78">
        <f>H8</f>
        <v>160254</v>
      </c>
      <c r="I9" s="48"/>
      <c r="J9" s="27" t="s">
        <v>148</v>
      </c>
    </row>
    <row r="10" spans="2:10" ht="31.5">
      <c r="B10" s="7"/>
      <c r="C10" s="18" t="s">
        <v>195</v>
      </c>
      <c r="D10" s="18" t="s">
        <v>166</v>
      </c>
      <c r="E10" s="19" t="s">
        <v>5</v>
      </c>
      <c r="F10" s="44"/>
      <c r="G10" s="58">
        <f>G7+1000</f>
        <v>161001</v>
      </c>
      <c r="H10" s="58">
        <f>H7+1000</f>
        <v>161254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161001</v>
      </c>
      <c r="H11" s="59">
        <f>G11+253</f>
        <v>161254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161250</v>
      </c>
      <c r="H12" s="78">
        <f>H11</f>
        <v>161254</v>
      </c>
      <c r="I12" s="48"/>
      <c r="J12" s="27" t="s">
        <v>148</v>
      </c>
    </row>
    <row r="13" spans="2:10" ht="31.5">
      <c r="B13" s="7"/>
      <c r="C13" s="18" t="s">
        <v>196</v>
      </c>
      <c r="D13" s="18" t="s">
        <v>170</v>
      </c>
      <c r="E13" s="19" t="s">
        <v>5</v>
      </c>
      <c r="F13" s="44"/>
      <c r="G13" s="58">
        <f>G10+1000</f>
        <v>162001</v>
      </c>
      <c r="H13" s="58">
        <f>H10+1000</f>
        <v>162254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162001</v>
      </c>
      <c r="H14" s="59">
        <f>G14+253</f>
        <v>162254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162250</v>
      </c>
      <c r="H15" s="78">
        <f>H14</f>
        <v>162254</v>
      </c>
      <c r="I15" s="48"/>
      <c r="J15" s="27" t="s">
        <v>148</v>
      </c>
    </row>
    <row r="16" spans="2:10" ht="31.5">
      <c r="B16" s="7"/>
      <c r="C16" s="18" t="s">
        <v>197</v>
      </c>
      <c r="D16" s="18" t="s">
        <v>173</v>
      </c>
      <c r="E16" s="19" t="s">
        <v>5</v>
      </c>
      <c r="F16" s="44"/>
      <c r="G16" s="58">
        <f>G13+1000</f>
        <v>163001</v>
      </c>
      <c r="H16" s="58">
        <f>H13+1000</f>
        <v>163254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163001</v>
      </c>
      <c r="H17" s="59">
        <f>G17+253</f>
        <v>163254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163250</v>
      </c>
      <c r="H18" s="78">
        <f>H17</f>
        <v>163254</v>
      </c>
      <c r="I18" s="48"/>
      <c r="J18" s="27" t="s">
        <v>148</v>
      </c>
    </row>
    <row r="19" spans="2:10" ht="31.5">
      <c r="B19" s="7"/>
      <c r="C19" s="18" t="s">
        <v>198</v>
      </c>
      <c r="D19" s="18" t="s">
        <v>181</v>
      </c>
      <c r="E19" s="19" t="s">
        <v>5</v>
      </c>
      <c r="F19" s="44"/>
      <c r="G19" s="58">
        <f>G16+1000</f>
        <v>164001</v>
      </c>
      <c r="H19" s="58">
        <f>H16+1000</f>
        <v>164254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164001</v>
      </c>
      <c r="H20" s="59">
        <f>G20+253</f>
        <v>164254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164250</v>
      </c>
      <c r="H21" s="78">
        <f>H20</f>
        <v>164254</v>
      </c>
      <c r="I21" s="48"/>
      <c r="J21" s="27" t="s">
        <v>148</v>
      </c>
    </row>
    <row r="22" spans="2:10" ht="31.5">
      <c r="B22" s="7"/>
      <c r="C22" s="18" t="s">
        <v>199</v>
      </c>
      <c r="D22" s="18" t="s">
        <v>178</v>
      </c>
      <c r="E22" s="19" t="s">
        <v>5</v>
      </c>
      <c r="F22" s="44"/>
      <c r="G22" s="58">
        <f>G19+1000</f>
        <v>165001</v>
      </c>
      <c r="H22" s="58">
        <f>H19+1000</f>
        <v>165254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165001</v>
      </c>
      <c r="H23" s="59">
        <f>G23+253</f>
        <v>165254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165250</v>
      </c>
      <c r="H24" s="78">
        <f>H23</f>
        <v>165254</v>
      </c>
      <c r="I24" s="48"/>
      <c r="J24" s="27" t="s">
        <v>148</v>
      </c>
    </row>
    <row r="25" spans="2:10" ht="31.5">
      <c r="B25" s="7"/>
      <c r="C25" s="18" t="s">
        <v>200</v>
      </c>
      <c r="D25" s="18" t="s">
        <v>176</v>
      </c>
      <c r="E25" s="19" t="s">
        <v>5</v>
      </c>
      <c r="F25" s="44"/>
      <c r="G25" s="58">
        <f>G22+1000</f>
        <v>166001</v>
      </c>
      <c r="H25" s="58">
        <f>H22+1000</f>
        <v>166254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166001</v>
      </c>
      <c r="H26" s="59">
        <f>G26+253</f>
        <v>166254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166250</v>
      </c>
      <c r="H27" s="78">
        <f>H26</f>
        <v>166254</v>
      </c>
      <c r="I27" s="48"/>
      <c r="J27" s="27" t="s">
        <v>148</v>
      </c>
    </row>
    <row r="28" spans="2:10" ht="31.5">
      <c r="B28" s="7"/>
      <c r="C28" s="18" t="s">
        <v>201</v>
      </c>
      <c r="D28" s="18" t="s">
        <v>175</v>
      </c>
      <c r="E28" s="19" t="s">
        <v>5</v>
      </c>
      <c r="F28" s="44"/>
      <c r="G28" s="58">
        <f>G25+1000</f>
        <v>167001</v>
      </c>
      <c r="H28" s="58">
        <f>H25+1000</f>
        <v>167254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167001</v>
      </c>
      <c r="H29" s="59">
        <f>G29+253</f>
        <v>167254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167250</v>
      </c>
      <c r="H30" s="78">
        <f>H29</f>
        <v>167254</v>
      </c>
      <c r="I30" s="48"/>
      <c r="J30" s="27" t="s">
        <v>148</v>
      </c>
    </row>
    <row r="31" spans="1:10" ht="34.5">
      <c r="A31" s="13"/>
      <c r="B31" s="82"/>
      <c r="C31" s="90" t="s">
        <v>202</v>
      </c>
      <c r="D31" s="90"/>
      <c r="E31" s="91"/>
      <c r="F31" s="92"/>
      <c r="G31" s="93">
        <f>G5+8000</f>
        <v>168000</v>
      </c>
      <c r="H31" s="93">
        <f>H103+1</f>
        <v>171255</v>
      </c>
      <c r="I31" s="94" t="s">
        <v>203</v>
      </c>
      <c r="J31" s="95" t="s">
        <v>204</v>
      </c>
    </row>
    <row r="32" spans="2:10" ht="31.5">
      <c r="B32" s="7"/>
      <c r="C32" s="18" t="s">
        <v>163</v>
      </c>
      <c r="D32" s="18" t="s">
        <v>154</v>
      </c>
      <c r="E32" s="19" t="s">
        <v>21</v>
      </c>
      <c r="F32" s="44"/>
      <c r="G32" s="58">
        <f>G31+1</f>
        <v>168001</v>
      </c>
      <c r="H32" s="58">
        <f>G32+(I32-1)*1000+125</f>
        <v>168126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168001</v>
      </c>
      <c r="H33" s="60">
        <f aca="true" t="shared" si="0" ref="H33:H40">G33+I33</f>
        <v>168019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168020</v>
      </c>
      <c r="H34" s="60">
        <f t="shared" si="0"/>
        <v>168025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168026</v>
      </c>
      <c r="H35" s="60">
        <f t="shared" si="0"/>
        <v>168029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168030</v>
      </c>
      <c r="H36" s="60">
        <f t="shared" si="0"/>
        <v>168089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168090</v>
      </c>
      <c r="H37" s="60">
        <f t="shared" si="0"/>
        <v>168095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168096</v>
      </c>
      <c r="H38" s="60">
        <f t="shared" si="0"/>
        <v>168116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168117</v>
      </c>
      <c r="H39" s="60">
        <f t="shared" si="0"/>
        <v>168119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168120</v>
      </c>
      <c r="H40" s="60">
        <f t="shared" si="0"/>
        <v>168126</v>
      </c>
      <c r="I40" s="48">
        <v>6</v>
      </c>
      <c r="J40" s="27" t="s">
        <v>37</v>
      </c>
    </row>
    <row r="41" spans="2:10" ht="31.5">
      <c r="B41" s="7"/>
      <c r="C41" s="18" t="s">
        <v>167</v>
      </c>
      <c r="D41" s="18" t="s">
        <v>166</v>
      </c>
      <c r="E41" s="19" t="s">
        <v>21</v>
      </c>
      <c r="F41" s="44"/>
      <c r="G41" s="58">
        <f>G40+I40+3</f>
        <v>168129</v>
      </c>
      <c r="H41" s="58">
        <f>G41+(I41-1)*1000+125</f>
        <v>168254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168129</v>
      </c>
      <c r="H42" s="60">
        <f aca="true" t="shared" si="1" ref="H42:H49">G42+I42</f>
        <v>168147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168148</v>
      </c>
      <c r="H43" s="60">
        <f t="shared" si="1"/>
        <v>168153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168154</v>
      </c>
      <c r="H44" s="60">
        <f t="shared" si="1"/>
        <v>168157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168158</v>
      </c>
      <c r="H45" s="60">
        <f t="shared" si="1"/>
        <v>168217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168218</v>
      </c>
      <c r="H46" s="60">
        <f t="shared" si="1"/>
        <v>168223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168224</v>
      </c>
      <c r="H47" s="60">
        <f t="shared" si="1"/>
        <v>168244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168245</v>
      </c>
      <c r="H48" s="60">
        <f t="shared" si="1"/>
        <v>168247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168248</v>
      </c>
      <c r="H49" s="60">
        <f t="shared" si="1"/>
        <v>168254</v>
      </c>
      <c r="I49" s="48">
        <v>6</v>
      </c>
      <c r="J49" s="27" t="s">
        <v>37</v>
      </c>
    </row>
    <row r="50" spans="2:10" ht="31.5">
      <c r="B50" s="7"/>
      <c r="C50" s="18" t="s">
        <v>171</v>
      </c>
      <c r="D50" s="18" t="s">
        <v>170</v>
      </c>
      <c r="E50" s="19" t="s">
        <v>21</v>
      </c>
      <c r="F50" s="44"/>
      <c r="G50" s="58">
        <f>G32+1000</f>
        <v>169001</v>
      </c>
      <c r="H50" s="58">
        <f>G50+(I50-1)*1000+125</f>
        <v>169126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169001</v>
      </c>
      <c r="H51" s="60">
        <f aca="true" t="shared" si="2" ref="H51:H58">G51+I51</f>
        <v>169019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169020</v>
      </c>
      <c r="H52" s="60">
        <f t="shared" si="2"/>
        <v>169025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169026</v>
      </c>
      <c r="H53" s="60">
        <f t="shared" si="2"/>
        <v>169029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169030</v>
      </c>
      <c r="H54" s="60">
        <f t="shared" si="2"/>
        <v>169089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169090</v>
      </c>
      <c r="H55" s="60">
        <f t="shared" si="2"/>
        <v>169095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169096</v>
      </c>
      <c r="H56" s="60">
        <f t="shared" si="2"/>
        <v>169116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169117</v>
      </c>
      <c r="H57" s="60">
        <f t="shared" si="2"/>
        <v>169119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169120</v>
      </c>
      <c r="H58" s="60">
        <f t="shared" si="2"/>
        <v>169126</v>
      </c>
      <c r="I58" s="48">
        <v>6</v>
      </c>
      <c r="J58" s="27" t="s">
        <v>37</v>
      </c>
    </row>
    <row r="59" spans="2:10" ht="31.5">
      <c r="B59" s="7"/>
      <c r="C59" s="18" t="s">
        <v>172</v>
      </c>
      <c r="D59" s="18" t="s">
        <v>173</v>
      </c>
      <c r="E59" s="19" t="s">
        <v>21</v>
      </c>
      <c r="F59" s="44"/>
      <c r="G59" s="58">
        <f>G58+I58+3</f>
        <v>169129</v>
      </c>
      <c r="H59" s="58">
        <f>G59+(I59-1)*1000+125</f>
        <v>169254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169129</v>
      </c>
      <c r="H60" s="60">
        <f aca="true" t="shared" si="3" ref="H60:H67">G60+I60</f>
        <v>169147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169148</v>
      </c>
      <c r="H61" s="60">
        <f t="shared" si="3"/>
        <v>169153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169154</v>
      </c>
      <c r="H62" s="60">
        <f t="shared" si="3"/>
        <v>169157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169158</v>
      </c>
      <c r="H63" s="60">
        <f t="shared" si="3"/>
        <v>169217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169218</v>
      </c>
      <c r="H64" s="60">
        <f t="shared" si="3"/>
        <v>169223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169224</v>
      </c>
      <c r="H65" s="60">
        <f t="shared" si="3"/>
        <v>169244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169245</v>
      </c>
      <c r="H66" s="60">
        <f t="shared" si="3"/>
        <v>169247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169248</v>
      </c>
      <c r="H67" s="60">
        <f t="shared" si="3"/>
        <v>169254</v>
      </c>
      <c r="I67" s="48">
        <v>6</v>
      </c>
      <c r="J67" s="27" t="s">
        <v>37</v>
      </c>
    </row>
    <row r="68" spans="2:10" ht="31.5">
      <c r="B68" s="7"/>
      <c r="C68" s="18" t="s">
        <v>180</v>
      </c>
      <c r="D68" s="18" t="s">
        <v>181</v>
      </c>
      <c r="E68" s="19" t="s">
        <v>21</v>
      </c>
      <c r="F68" s="44"/>
      <c r="G68" s="58">
        <f>G50+1000</f>
        <v>170001</v>
      </c>
      <c r="H68" s="58">
        <f>G68+(I68-1)*1000+125</f>
        <v>170126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170001</v>
      </c>
      <c r="H69" s="60">
        <f aca="true" t="shared" si="4" ref="H69:H76">G69+I69</f>
        <v>170019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170020</v>
      </c>
      <c r="H70" s="60">
        <f t="shared" si="4"/>
        <v>170025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170026</v>
      </c>
      <c r="H71" s="60">
        <f t="shared" si="4"/>
        <v>170029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170030</v>
      </c>
      <c r="H72" s="60">
        <f t="shared" si="4"/>
        <v>170089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170090</v>
      </c>
      <c r="H73" s="60">
        <f t="shared" si="4"/>
        <v>170095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170096</v>
      </c>
      <c r="H74" s="60">
        <f t="shared" si="4"/>
        <v>170116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170117</v>
      </c>
      <c r="H75" s="60">
        <f t="shared" si="4"/>
        <v>170119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170120</v>
      </c>
      <c r="H76" s="60">
        <f t="shared" si="4"/>
        <v>170126</v>
      </c>
      <c r="I76" s="48">
        <v>6</v>
      </c>
      <c r="J76" s="27" t="s">
        <v>37</v>
      </c>
    </row>
    <row r="77" spans="2:10" ht="31.5">
      <c r="B77" s="7"/>
      <c r="C77" s="18" t="s">
        <v>179</v>
      </c>
      <c r="D77" s="18" t="s">
        <v>178</v>
      </c>
      <c r="E77" s="19" t="s">
        <v>21</v>
      </c>
      <c r="F77" s="44"/>
      <c r="G77" s="58">
        <f>G76+I76+3</f>
        <v>170129</v>
      </c>
      <c r="H77" s="58">
        <f>G77+(I77-1)*1000+125</f>
        <v>170254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170129</v>
      </c>
      <c r="H78" s="60">
        <f aca="true" t="shared" si="5" ref="H78:H85">G78+I78</f>
        <v>170147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170148</v>
      </c>
      <c r="H79" s="60">
        <f t="shared" si="5"/>
        <v>170153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170154</v>
      </c>
      <c r="H80" s="60">
        <f t="shared" si="5"/>
        <v>170157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170158</v>
      </c>
      <c r="H81" s="60">
        <f t="shared" si="5"/>
        <v>170217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170218</v>
      </c>
      <c r="H82" s="60">
        <f t="shared" si="5"/>
        <v>170223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170224</v>
      </c>
      <c r="H83" s="60">
        <f t="shared" si="5"/>
        <v>170244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170245</v>
      </c>
      <c r="H84" s="60">
        <f t="shared" si="5"/>
        <v>170247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170248</v>
      </c>
      <c r="H85" s="60">
        <f t="shared" si="5"/>
        <v>170254</v>
      </c>
      <c r="I85" s="48">
        <v>6</v>
      </c>
      <c r="J85" s="27" t="s">
        <v>37</v>
      </c>
    </row>
    <row r="86" spans="2:10" ht="31.5">
      <c r="B86" s="7"/>
      <c r="C86" s="18" t="s">
        <v>177</v>
      </c>
      <c r="D86" s="18" t="s">
        <v>176</v>
      </c>
      <c r="E86" s="19" t="s">
        <v>21</v>
      </c>
      <c r="F86" s="44"/>
      <c r="G86" s="58">
        <f>G68+1000</f>
        <v>171001</v>
      </c>
      <c r="H86" s="58">
        <f>G86+(I86-1)*1000+125</f>
        <v>171126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171001</v>
      </c>
      <c r="H87" s="60">
        <f aca="true" t="shared" si="6" ref="H87:H94">G87+I87</f>
        <v>171019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171020</v>
      </c>
      <c r="H88" s="60">
        <f t="shared" si="6"/>
        <v>171025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171026</v>
      </c>
      <c r="H89" s="60">
        <f t="shared" si="6"/>
        <v>171029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171030</v>
      </c>
      <c r="H90" s="60">
        <f t="shared" si="6"/>
        <v>171089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171090</v>
      </c>
      <c r="H91" s="60">
        <f t="shared" si="6"/>
        <v>171095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171096</v>
      </c>
      <c r="H92" s="60">
        <f t="shared" si="6"/>
        <v>171116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171117</v>
      </c>
      <c r="H93" s="60">
        <f t="shared" si="6"/>
        <v>171119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171120</v>
      </c>
      <c r="H94" s="60">
        <f t="shared" si="6"/>
        <v>171126</v>
      </c>
      <c r="I94" s="48">
        <v>6</v>
      </c>
      <c r="J94" s="27" t="s">
        <v>37</v>
      </c>
    </row>
    <row r="95" spans="2:10" ht="31.5">
      <c r="B95" s="7"/>
      <c r="C95" s="18" t="s">
        <v>174</v>
      </c>
      <c r="D95" s="18" t="s">
        <v>175</v>
      </c>
      <c r="E95" s="19" t="s">
        <v>21</v>
      </c>
      <c r="F95" s="44"/>
      <c r="G95" s="58">
        <f>G94+I94+3</f>
        <v>171129</v>
      </c>
      <c r="H95" s="58">
        <f>G95+(I95-1)*1000+126</f>
        <v>171255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171129</v>
      </c>
      <c r="H96" s="60">
        <f aca="true" t="shared" si="7" ref="H96:H103">G96+I96</f>
        <v>171147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171148</v>
      </c>
      <c r="H97" s="60">
        <f t="shared" si="7"/>
        <v>171153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171154</v>
      </c>
      <c r="H98" s="60">
        <f t="shared" si="7"/>
        <v>171157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171158</v>
      </c>
      <c r="H99" s="60">
        <f t="shared" si="7"/>
        <v>171217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171218</v>
      </c>
      <c r="H100" s="60">
        <f t="shared" si="7"/>
        <v>171223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171224</v>
      </c>
      <c r="H101" s="60">
        <f t="shared" si="7"/>
        <v>171244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171245</v>
      </c>
      <c r="H102" s="60">
        <f t="shared" si="7"/>
        <v>171247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171248</v>
      </c>
      <c r="H103" s="60">
        <f t="shared" si="7"/>
        <v>171254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183</v>
      </c>
      <c r="D104" s="90" t="s">
        <v>184</v>
      </c>
      <c r="E104" s="91" t="s">
        <v>21</v>
      </c>
      <c r="F104" s="92"/>
      <c r="G104" s="93">
        <f>G86+1000</f>
        <v>172001</v>
      </c>
      <c r="H104" s="93">
        <f>G104+(I104-1)*1000+253</f>
        <v>173254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172001</v>
      </c>
      <c r="H105" s="65">
        <f>G105+1000+253</f>
        <v>173254</v>
      </c>
      <c r="I105" s="48"/>
      <c r="J105" s="33" t="s">
        <v>182</v>
      </c>
    </row>
    <row r="106" spans="1:10" ht="21">
      <c r="A106" s="13"/>
      <c r="B106" s="82"/>
      <c r="C106" s="90" t="s">
        <v>52</v>
      </c>
      <c r="D106" s="90"/>
      <c r="E106" s="91" t="s">
        <v>21</v>
      </c>
      <c r="F106" s="92"/>
      <c r="G106" s="93">
        <f>G105+2000</f>
        <v>174001</v>
      </c>
      <c r="H106" s="93">
        <f>H105+1000</f>
        <v>174254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73</v>
      </c>
      <c r="D107" s="90"/>
      <c r="E107" s="91" t="s">
        <v>21</v>
      </c>
      <c r="F107" s="92"/>
      <c r="G107" s="93">
        <f>G106+1000</f>
        <v>175001</v>
      </c>
      <c r="H107" s="93">
        <f>H106+1000</f>
        <v>175254</v>
      </c>
      <c r="I107" s="94">
        <v>1</v>
      </c>
      <c r="J107" s="95" t="s">
        <v>68</v>
      </c>
    </row>
    <row r="108" spans="1:10" ht="34.5">
      <c r="A108" s="13"/>
      <c r="B108" s="82"/>
      <c r="C108" s="90" t="s">
        <v>53</v>
      </c>
      <c r="D108" s="90"/>
      <c r="E108" s="91" t="s">
        <v>21</v>
      </c>
      <c r="F108" s="92"/>
      <c r="G108" s="93">
        <f>G107+I107*1000</f>
        <v>176001</v>
      </c>
      <c r="H108" s="93">
        <f>G108+(I108-1)*1000+253</f>
        <v>191254</v>
      </c>
      <c r="I108" s="94">
        <v>16</v>
      </c>
      <c r="J108" s="95" t="s">
        <v>41</v>
      </c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="125" zoomScaleNormal="125" workbookViewId="0" topLeftCell="G1">
      <selection activeCell="J5" sqref="J5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26</v>
      </c>
      <c r="C3" s="5"/>
      <c r="D3" s="5" t="s">
        <v>29</v>
      </c>
      <c r="E3" s="16" t="s">
        <v>4</v>
      </c>
      <c r="F3" s="77" t="s">
        <v>164</v>
      </c>
      <c r="G3" s="52" t="s">
        <v>34</v>
      </c>
      <c r="H3" s="53">
        <v>44143248254</v>
      </c>
      <c r="I3" s="55"/>
      <c r="J3" s="2" t="s">
        <v>31</v>
      </c>
    </row>
    <row r="4" spans="1:10" ht="21.75" thickBot="1">
      <c r="A4" s="13"/>
      <c r="B4" s="30"/>
      <c r="C4" s="5"/>
      <c r="D4" s="5" t="s">
        <v>136</v>
      </c>
      <c r="E4" s="16"/>
      <c r="F4" s="77" t="s">
        <v>165</v>
      </c>
      <c r="G4" s="52" t="s">
        <v>137</v>
      </c>
      <c r="H4" s="53">
        <v>44143247254</v>
      </c>
      <c r="I4" s="55"/>
      <c r="J4" s="3" t="s">
        <v>382</v>
      </c>
    </row>
    <row r="5" spans="1:10" ht="21.75" thickBot="1">
      <c r="A5" s="13"/>
      <c r="B5" s="39" t="s">
        <v>58</v>
      </c>
      <c r="C5" s="40"/>
      <c r="D5" s="40"/>
      <c r="E5" s="41" t="s">
        <v>22</v>
      </c>
      <c r="F5" s="85" t="s">
        <v>165</v>
      </c>
      <c r="G5" s="57">
        <v>208000</v>
      </c>
      <c r="H5" s="57">
        <f>H107+1</f>
        <v>223255</v>
      </c>
      <c r="I5" s="47"/>
      <c r="J5" s="42" t="s">
        <v>47</v>
      </c>
    </row>
    <row r="6" spans="1:10" ht="34.5">
      <c r="A6" s="13"/>
      <c r="B6" s="82"/>
      <c r="C6" s="90" t="s">
        <v>329</v>
      </c>
      <c r="D6" s="90"/>
      <c r="E6" s="91"/>
      <c r="F6" s="92"/>
      <c r="G6" s="93">
        <f>G5</f>
        <v>208000</v>
      </c>
      <c r="H6" s="93">
        <f>H30+1</f>
        <v>215255</v>
      </c>
      <c r="I6" s="94" t="s">
        <v>191</v>
      </c>
      <c r="J6" s="95" t="s">
        <v>187</v>
      </c>
    </row>
    <row r="7" spans="2:10" ht="31.5">
      <c r="B7" s="7"/>
      <c r="C7" s="18" t="s">
        <v>330</v>
      </c>
      <c r="D7" s="18" t="s">
        <v>154</v>
      </c>
      <c r="E7" s="19" t="s">
        <v>5</v>
      </c>
      <c r="F7" s="44"/>
      <c r="G7" s="58">
        <f>G6+1</f>
        <v>208001</v>
      </c>
      <c r="H7" s="58">
        <f>G7+253</f>
        <v>208254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208001</v>
      </c>
      <c r="H8" s="59">
        <f>G8+253</f>
        <v>208254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208250</v>
      </c>
      <c r="H9" s="78">
        <f>H8</f>
        <v>208254</v>
      </c>
      <c r="I9" s="48"/>
      <c r="J9" s="27" t="s">
        <v>148</v>
      </c>
    </row>
    <row r="10" spans="2:10" ht="31.5">
      <c r="B10" s="7"/>
      <c r="C10" s="18" t="s">
        <v>331</v>
      </c>
      <c r="D10" s="18" t="s">
        <v>166</v>
      </c>
      <c r="E10" s="19" t="s">
        <v>5</v>
      </c>
      <c r="F10" s="44"/>
      <c r="G10" s="58">
        <f>G7+1000</f>
        <v>209001</v>
      </c>
      <c r="H10" s="58">
        <f>H7+1000</f>
        <v>209254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209001</v>
      </c>
      <c r="H11" s="59">
        <f>G11+253</f>
        <v>209254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209250</v>
      </c>
      <c r="H12" s="78">
        <f>H11</f>
        <v>209254</v>
      </c>
      <c r="I12" s="48"/>
      <c r="J12" s="27" t="s">
        <v>148</v>
      </c>
    </row>
    <row r="13" spans="2:10" ht="31.5">
      <c r="B13" s="7"/>
      <c r="C13" s="18" t="s">
        <v>332</v>
      </c>
      <c r="D13" s="18" t="s">
        <v>170</v>
      </c>
      <c r="E13" s="19" t="s">
        <v>5</v>
      </c>
      <c r="F13" s="44"/>
      <c r="G13" s="58">
        <f>G10+1000</f>
        <v>210001</v>
      </c>
      <c r="H13" s="58">
        <f>H10+1000</f>
        <v>210254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210001</v>
      </c>
      <c r="H14" s="59">
        <f>G14+253</f>
        <v>210254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210250</v>
      </c>
      <c r="H15" s="78">
        <f>H14</f>
        <v>210254</v>
      </c>
      <c r="I15" s="48"/>
      <c r="J15" s="27" t="s">
        <v>148</v>
      </c>
    </row>
    <row r="16" spans="2:10" ht="31.5">
      <c r="B16" s="7"/>
      <c r="C16" s="18" t="s">
        <v>333</v>
      </c>
      <c r="D16" s="18" t="s">
        <v>173</v>
      </c>
      <c r="E16" s="19" t="s">
        <v>5</v>
      </c>
      <c r="F16" s="44"/>
      <c r="G16" s="58">
        <f>G13+1000</f>
        <v>211001</v>
      </c>
      <c r="H16" s="58">
        <f>H13+1000</f>
        <v>211254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211001</v>
      </c>
      <c r="H17" s="59">
        <f>G17+253</f>
        <v>211254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211250</v>
      </c>
      <c r="H18" s="78">
        <f>H17</f>
        <v>211254</v>
      </c>
      <c r="I18" s="48"/>
      <c r="J18" s="27" t="s">
        <v>148</v>
      </c>
    </row>
    <row r="19" spans="2:10" ht="31.5">
      <c r="B19" s="7"/>
      <c r="C19" s="18" t="s">
        <v>334</v>
      </c>
      <c r="D19" s="18" t="s">
        <v>181</v>
      </c>
      <c r="E19" s="19" t="s">
        <v>5</v>
      </c>
      <c r="F19" s="44"/>
      <c r="G19" s="58">
        <f>G16+1000</f>
        <v>212001</v>
      </c>
      <c r="H19" s="58">
        <f>H16+1000</f>
        <v>212254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212001</v>
      </c>
      <c r="H20" s="59">
        <f>G20+253</f>
        <v>212254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212250</v>
      </c>
      <c r="H21" s="78">
        <f>H20</f>
        <v>212254</v>
      </c>
      <c r="I21" s="48"/>
      <c r="J21" s="27" t="s">
        <v>148</v>
      </c>
    </row>
    <row r="22" spans="2:10" ht="31.5">
      <c r="B22" s="7"/>
      <c r="C22" s="18" t="s">
        <v>335</v>
      </c>
      <c r="D22" s="18" t="s">
        <v>178</v>
      </c>
      <c r="E22" s="19" t="s">
        <v>5</v>
      </c>
      <c r="F22" s="44"/>
      <c r="G22" s="58">
        <f>G19+1000</f>
        <v>213001</v>
      </c>
      <c r="H22" s="58">
        <f>H19+1000</f>
        <v>213254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213001</v>
      </c>
      <c r="H23" s="59">
        <f>G23+253</f>
        <v>213254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213250</v>
      </c>
      <c r="H24" s="78">
        <f>H23</f>
        <v>213254</v>
      </c>
      <c r="I24" s="48"/>
      <c r="J24" s="27" t="s">
        <v>148</v>
      </c>
    </row>
    <row r="25" spans="2:10" ht="31.5">
      <c r="B25" s="7"/>
      <c r="C25" s="18" t="s">
        <v>336</v>
      </c>
      <c r="D25" s="18" t="s">
        <v>176</v>
      </c>
      <c r="E25" s="19" t="s">
        <v>5</v>
      </c>
      <c r="F25" s="44"/>
      <c r="G25" s="58">
        <f>G22+1000</f>
        <v>214001</v>
      </c>
      <c r="H25" s="58">
        <f>H22+1000</f>
        <v>214254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214001</v>
      </c>
      <c r="H26" s="59">
        <f>G26+253</f>
        <v>214254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214250</v>
      </c>
      <c r="H27" s="78">
        <f>H26</f>
        <v>214254</v>
      </c>
      <c r="I27" s="48"/>
      <c r="J27" s="27" t="s">
        <v>148</v>
      </c>
    </row>
    <row r="28" spans="2:10" ht="31.5">
      <c r="B28" s="7"/>
      <c r="C28" s="18" t="s">
        <v>337</v>
      </c>
      <c r="D28" s="18" t="s">
        <v>175</v>
      </c>
      <c r="E28" s="19" t="s">
        <v>5</v>
      </c>
      <c r="F28" s="44"/>
      <c r="G28" s="58">
        <f>G25+1000</f>
        <v>215001</v>
      </c>
      <c r="H28" s="58">
        <f>H25+1000</f>
        <v>215254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215001</v>
      </c>
      <c r="H29" s="59">
        <f>G29+253</f>
        <v>215254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215250</v>
      </c>
      <c r="H30" s="78">
        <f>H29</f>
        <v>215254</v>
      </c>
      <c r="I30" s="48"/>
      <c r="J30" s="27" t="s">
        <v>148</v>
      </c>
    </row>
    <row r="31" spans="1:10" ht="34.5">
      <c r="A31" s="13"/>
      <c r="B31" s="82"/>
      <c r="C31" s="90" t="s">
        <v>338</v>
      </c>
      <c r="D31" s="90"/>
      <c r="E31" s="91"/>
      <c r="F31" s="92"/>
      <c r="G31" s="93">
        <f>G5+8000</f>
        <v>216000</v>
      </c>
      <c r="H31" s="93">
        <f>H103+1</f>
        <v>219255</v>
      </c>
      <c r="I31" s="94" t="s">
        <v>203</v>
      </c>
      <c r="J31" s="95" t="s">
        <v>204</v>
      </c>
    </row>
    <row r="32" spans="2:10" ht="31.5">
      <c r="B32" s="7"/>
      <c r="C32" s="18" t="s">
        <v>339</v>
      </c>
      <c r="D32" s="18" t="s">
        <v>154</v>
      </c>
      <c r="E32" s="19" t="s">
        <v>21</v>
      </c>
      <c r="F32" s="44"/>
      <c r="G32" s="58">
        <f>G31+1</f>
        <v>216001</v>
      </c>
      <c r="H32" s="58">
        <f>G32+(I32-1)*1000+125</f>
        <v>216126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216001</v>
      </c>
      <c r="H33" s="60">
        <f aca="true" t="shared" si="0" ref="H33:H40">G33+I33</f>
        <v>216019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216020</v>
      </c>
      <c r="H34" s="60">
        <f t="shared" si="0"/>
        <v>216025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216026</v>
      </c>
      <c r="H35" s="60">
        <f t="shared" si="0"/>
        <v>216029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216030</v>
      </c>
      <c r="H36" s="60">
        <f t="shared" si="0"/>
        <v>216089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216090</v>
      </c>
      <c r="H37" s="60">
        <f t="shared" si="0"/>
        <v>216095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216096</v>
      </c>
      <c r="H38" s="60">
        <f t="shared" si="0"/>
        <v>216116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216117</v>
      </c>
      <c r="H39" s="60">
        <f t="shared" si="0"/>
        <v>216119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216120</v>
      </c>
      <c r="H40" s="60">
        <f t="shared" si="0"/>
        <v>216126</v>
      </c>
      <c r="I40" s="48">
        <v>6</v>
      </c>
      <c r="J40" s="27" t="s">
        <v>37</v>
      </c>
    </row>
    <row r="41" spans="2:10" ht="31.5">
      <c r="B41" s="7"/>
      <c r="C41" s="18" t="s">
        <v>340</v>
      </c>
      <c r="D41" s="18" t="s">
        <v>166</v>
      </c>
      <c r="E41" s="19" t="s">
        <v>21</v>
      </c>
      <c r="F41" s="44"/>
      <c r="G41" s="58">
        <f>G40+I40+3</f>
        <v>216129</v>
      </c>
      <c r="H41" s="58">
        <f>G41+(I41-1)*1000+125</f>
        <v>216254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216129</v>
      </c>
      <c r="H42" s="60">
        <f aca="true" t="shared" si="1" ref="H42:H49">G42+I42</f>
        <v>216147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216148</v>
      </c>
      <c r="H43" s="60">
        <f t="shared" si="1"/>
        <v>216153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216154</v>
      </c>
      <c r="H44" s="60">
        <f t="shared" si="1"/>
        <v>216157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216158</v>
      </c>
      <c r="H45" s="60">
        <f t="shared" si="1"/>
        <v>216217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216218</v>
      </c>
      <c r="H46" s="60">
        <f t="shared" si="1"/>
        <v>216223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216224</v>
      </c>
      <c r="H47" s="60">
        <f t="shared" si="1"/>
        <v>216244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216245</v>
      </c>
      <c r="H48" s="60">
        <f t="shared" si="1"/>
        <v>216247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216248</v>
      </c>
      <c r="H49" s="60">
        <f t="shared" si="1"/>
        <v>216254</v>
      </c>
      <c r="I49" s="48">
        <v>6</v>
      </c>
      <c r="J49" s="27" t="s">
        <v>37</v>
      </c>
    </row>
    <row r="50" spans="2:10" ht="31.5">
      <c r="B50" s="7"/>
      <c r="C50" s="18" t="s">
        <v>341</v>
      </c>
      <c r="D50" s="18" t="s">
        <v>170</v>
      </c>
      <c r="E50" s="19" t="s">
        <v>21</v>
      </c>
      <c r="F50" s="44"/>
      <c r="G50" s="58">
        <f>G32+1000</f>
        <v>217001</v>
      </c>
      <c r="H50" s="58">
        <f>G50+(I50-1)*1000+125</f>
        <v>217126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217001</v>
      </c>
      <c r="H51" s="60">
        <f aca="true" t="shared" si="2" ref="H51:H58">G51+I51</f>
        <v>217019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217020</v>
      </c>
      <c r="H52" s="60">
        <f t="shared" si="2"/>
        <v>217025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217026</v>
      </c>
      <c r="H53" s="60">
        <f t="shared" si="2"/>
        <v>217029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217030</v>
      </c>
      <c r="H54" s="60">
        <f t="shared" si="2"/>
        <v>217089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217090</v>
      </c>
      <c r="H55" s="60">
        <f t="shared" si="2"/>
        <v>217095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217096</v>
      </c>
      <c r="H56" s="60">
        <f t="shared" si="2"/>
        <v>217116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217117</v>
      </c>
      <c r="H57" s="60">
        <f t="shared" si="2"/>
        <v>217119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217120</v>
      </c>
      <c r="H58" s="60">
        <f t="shared" si="2"/>
        <v>217126</v>
      </c>
      <c r="I58" s="48">
        <v>6</v>
      </c>
      <c r="J58" s="27" t="s">
        <v>37</v>
      </c>
    </row>
    <row r="59" spans="2:10" ht="31.5">
      <c r="B59" s="7"/>
      <c r="C59" s="18" t="s">
        <v>342</v>
      </c>
      <c r="D59" s="18" t="s">
        <v>173</v>
      </c>
      <c r="E59" s="19" t="s">
        <v>21</v>
      </c>
      <c r="F59" s="44"/>
      <c r="G59" s="58">
        <f>G58+I58+3</f>
        <v>217129</v>
      </c>
      <c r="H59" s="58">
        <f>G59+(I59-1)*1000+125</f>
        <v>217254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217129</v>
      </c>
      <c r="H60" s="60">
        <f aca="true" t="shared" si="3" ref="H60:H67">G60+I60</f>
        <v>217147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217148</v>
      </c>
      <c r="H61" s="60">
        <f t="shared" si="3"/>
        <v>217153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217154</v>
      </c>
      <c r="H62" s="60">
        <f t="shared" si="3"/>
        <v>217157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217158</v>
      </c>
      <c r="H63" s="60">
        <f t="shared" si="3"/>
        <v>217217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217218</v>
      </c>
      <c r="H64" s="60">
        <f t="shared" si="3"/>
        <v>217223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217224</v>
      </c>
      <c r="H65" s="60">
        <f t="shared" si="3"/>
        <v>217244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217245</v>
      </c>
      <c r="H66" s="60">
        <f t="shared" si="3"/>
        <v>217247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217248</v>
      </c>
      <c r="H67" s="60">
        <f t="shared" si="3"/>
        <v>217254</v>
      </c>
      <c r="I67" s="48">
        <v>6</v>
      </c>
      <c r="J67" s="27" t="s">
        <v>37</v>
      </c>
    </row>
    <row r="68" spans="2:10" ht="31.5">
      <c r="B68" s="7"/>
      <c r="C68" s="18" t="s">
        <v>343</v>
      </c>
      <c r="D68" s="18" t="s">
        <v>181</v>
      </c>
      <c r="E68" s="19" t="s">
        <v>21</v>
      </c>
      <c r="F68" s="44"/>
      <c r="G68" s="58">
        <f>G50+1000</f>
        <v>218001</v>
      </c>
      <c r="H68" s="58">
        <f>G68+(I68-1)*1000+125</f>
        <v>218126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218001</v>
      </c>
      <c r="H69" s="60">
        <f aca="true" t="shared" si="4" ref="H69:H76">G69+I69</f>
        <v>218019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218020</v>
      </c>
      <c r="H70" s="60">
        <f t="shared" si="4"/>
        <v>218025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218026</v>
      </c>
      <c r="H71" s="60">
        <f t="shared" si="4"/>
        <v>218029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218030</v>
      </c>
      <c r="H72" s="60">
        <f t="shared" si="4"/>
        <v>218089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218090</v>
      </c>
      <c r="H73" s="60">
        <f t="shared" si="4"/>
        <v>218095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218096</v>
      </c>
      <c r="H74" s="60">
        <f t="shared" si="4"/>
        <v>218116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218117</v>
      </c>
      <c r="H75" s="60">
        <f t="shared" si="4"/>
        <v>218119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218120</v>
      </c>
      <c r="H76" s="60">
        <f t="shared" si="4"/>
        <v>218126</v>
      </c>
      <c r="I76" s="48">
        <v>6</v>
      </c>
      <c r="J76" s="27" t="s">
        <v>37</v>
      </c>
    </row>
    <row r="77" spans="2:10" ht="31.5">
      <c r="B77" s="7"/>
      <c r="C77" s="18" t="s">
        <v>344</v>
      </c>
      <c r="D77" s="18" t="s">
        <v>178</v>
      </c>
      <c r="E77" s="19" t="s">
        <v>21</v>
      </c>
      <c r="F77" s="44"/>
      <c r="G77" s="58">
        <f>G76+I76+3</f>
        <v>218129</v>
      </c>
      <c r="H77" s="58">
        <f>G77+(I77-1)*1000+125</f>
        <v>218254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218129</v>
      </c>
      <c r="H78" s="60">
        <f aca="true" t="shared" si="5" ref="H78:H85">G78+I78</f>
        <v>218147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218148</v>
      </c>
      <c r="H79" s="60">
        <f t="shared" si="5"/>
        <v>218153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218154</v>
      </c>
      <c r="H80" s="60">
        <f t="shared" si="5"/>
        <v>218157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218158</v>
      </c>
      <c r="H81" s="60">
        <f t="shared" si="5"/>
        <v>218217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218218</v>
      </c>
      <c r="H82" s="60">
        <f t="shared" si="5"/>
        <v>218223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218224</v>
      </c>
      <c r="H83" s="60">
        <f t="shared" si="5"/>
        <v>218244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218245</v>
      </c>
      <c r="H84" s="60">
        <f t="shared" si="5"/>
        <v>218247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218248</v>
      </c>
      <c r="H85" s="60">
        <f t="shared" si="5"/>
        <v>218254</v>
      </c>
      <c r="I85" s="48">
        <v>6</v>
      </c>
      <c r="J85" s="27" t="s">
        <v>37</v>
      </c>
    </row>
    <row r="86" spans="2:10" ht="31.5">
      <c r="B86" s="7"/>
      <c r="C86" s="18" t="s">
        <v>345</v>
      </c>
      <c r="D86" s="18" t="s">
        <v>176</v>
      </c>
      <c r="E86" s="19" t="s">
        <v>21</v>
      </c>
      <c r="F86" s="44"/>
      <c r="G86" s="58">
        <f>G68+1000</f>
        <v>219001</v>
      </c>
      <c r="H86" s="58">
        <f>G86+(I86-1)*1000+125</f>
        <v>219126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219001</v>
      </c>
      <c r="H87" s="60">
        <f aca="true" t="shared" si="6" ref="H87:H94">G87+I87</f>
        <v>219019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219020</v>
      </c>
      <c r="H88" s="60">
        <f t="shared" si="6"/>
        <v>219025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219026</v>
      </c>
      <c r="H89" s="60">
        <f t="shared" si="6"/>
        <v>219029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219030</v>
      </c>
      <c r="H90" s="60">
        <f t="shared" si="6"/>
        <v>219089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219090</v>
      </c>
      <c r="H91" s="60">
        <f t="shared" si="6"/>
        <v>219095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219096</v>
      </c>
      <c r="H92" s="60">
        <f t="shared" si="6"/>
        <v>219116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219117</v>
      </c>
      <c r="H93" s="60">
        <f t="shared" si="6"/>
        <v>219119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219120</v>
      </c>
      <c r="H94" s="60">
        <f t="shared" si="6"/>
        <v>219126</v>
      </c>
      <c r="I94" s="48">
        <v>6</v>
      </c>
      <c r="J94" s="27" t="s">
        <v>37</v>
      </c>
    </row>
    <row r="95" spans="2:10" ht="31.5">
      <c r="B95" s="7"/>
      <c r="C95" s="18" t="s">
        <v>346</v>
      </c>
      <c r="D95" s="18" t="s">
        <v>175</v>
      </c>
      <c r="E95" s="19" t="s">
        <v>21</v>
      </c>
      <c r="F95" s="44"/>
      <c r="G95" s="58">
        <f>G94+I94+3</f>
        <v>219129</v>
      </c>
      <c r="H95" s="58">
        <f>G95+(I95-1)*1000+126</f>
        <v>219255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219129</v>
      </c>
      <c r="H96" s="60">
        <f aca="true" t="shared" si="7" ref="H96:H103">G96+I96</f>
        <v>219147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219148</v>
      </c>
      <c r="H97" s="60">
        <f t="shared" si="7"/>
        <v>219153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219154</v>
      </c>
      <c r="H98" s="60">
        <f t="shared" si="7"/>
        <v>219157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219158</v>
      </c>
      <c r="H99" s="60">
        <f t="shared" si="7"/>
        <v>219217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219218</v>
      </c>
      <c r="H100" s="60">
        <f t="shared" si="7"/>
        <v>219223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219224</v>
      </c>
      <c r="H101" s="60">
        <f t="shared" si="7"/>
        <v>219244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219245</v>
      </c>
      <c r="H102" s="60">
        <f t="shared" si="7"/>
        <v>219247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219248</v>
      </c>
      <c r="H103" s="60">
        <f t="shared" si="7"/>
        <v>219254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347</v>
      </c>
      <c r="D104" s="90" t="s">
        <v>184</v>
      </c>
      <c r="E104" s="91" t="s">
        <v>21</v>
      </c>
      <c r="F104" s="92"/>
      <c r="G104" s="93">
        <f>G86+1000</f>
        <v>220001</v>
      </c>
      <c r="H104" s="93">
        <f>G104+(I104-1)*1000+253</f>
        <v>221254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220001</v>
      </c>
      <c r="H105" s="65">
        <f>G105+1000+253</f>
        <v>221254</v>
      </c>
      <c r="I105" s="48"/>
      <c r="J105" s="33" t="s">
        <v>182</v>
      </c>
    </row>
    <row r="106" spans="1:10" ht="21">
      <c r="A106" s="13"/>
      <c r="B106" s="82"/>
      <c r="C106" s="90" t="s">
        <v>59</v>
      </c>
      <c r="D106" s="90"/>
      <c r="E106" s="91" t="s">
        <v>21</v>
      </c>
      <c r="F106" s="92"/>
      <c r="G106" s="93">
        <f>G105+2000</f>
        <v>222001</v>
      </c>
      <c r="H106" s="93">
        <f>H105+1000</f>
        <v>222254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72</v>
      </c>
      <c r="D107" s="90"/>
      <c r="E107" s="91" t="s">
        <v>21</v>
      </c>
      <c r="F107" s="92"/>
      <c r="G107" s="93">
        <f>G106+1000</f>
        <v>223001</v>
      </c>
      <c r="H107" s="93">
        <f>H106+1000</f>
        <v>223254</v>
      </c>
      <c r="I107" s="94">
        <v>1</v>
      </c>
      <c r="J107" s="95" t="s">
        <v>68</v>
      </c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="125" zoomScaleNormal="125" zoomScalePageLayoutView="0" workbookViewId="0" topLeftCell="A1">
      <selection activeCell="C8" sqref="C8"/>
    </sheetView>
  </sheetViews>
  <sheetFormatPr defaultColWidth="11.421875" defaultRowHeight="15"/>
  <cols>
    <col min="1" max="1" width="3.140625" style="43" customWidth="1"/>
    <col min="2" max="2" width="10.57421875" style="43" customWidth="1"/>
    <col min="3" max="3" width="38.8515625" style="43" customWidth="1"/>
    <col min="4" max="4" width="23.00390625" style="43" customWidth="1"/>
    <col min="5" max="5" width="11.140625" style="10" customWidth="1"/>
    <col min="6" max="6" width="11.7109375" style="43" customWidth="1"/>
    <col min="7" max="7" width="22.140625" style="43" customWidth="1"/>
    <col min="8" max="8" width="29.7109375" style="43" customWidth="1"/>
    <col min="9" max="9" width="6.7109375" style="46" customWidth="1"/>
    <col min="10" max="10" width="59.140625" style="43" customWidth="1"/>
    <col min="11" max="16384" width="11.421875" style="43" customWidth="1"/>
  </cols>
  <sheetData>
    <row r="1" spans="5:10" ht="15">
      <c r="E1" s="10" t="s">
        <v>3</v>
      </c>
      <c r="F1" s="43" t="s">
        <v>6</v>
      </c>
      <c r="G1" s="43" t="s">
        <v>0</v>
      </c>
      <c r="H1" s="43" t="s">
        <v>1</v>
      </c>
      <c r="I1" s="46" t="s">
        <v>46</v>
      </c>
      <c r="J1" s="43" t="s">
        <v>2</v>
      </c>
    </row>
    <row r="2" ht="15">
      <c r="E2" s="10" t="s">
        <v>23</v>
      </c>
    </row>
    <row r="3" spans="1:10" ht="21">
      <c r="A3" s="13"/>
      <c r="B3" s="30" t="s">
        <v>25</v>
      </c>
      <c r="C3" s="5"/>
      <c r="D3" s="5" t="s">
        <v>28</v>
      </c>
      <c r="E3" s="16" t="s">
        <v>4</v>
      </c>
      <c r="F3" s="77" t="s">
        <v>164</v>
      </c>
      <c r="G3" s="52" t="s">
        <v>33</v>
      </c>
      <c r="H3" s="53">
        <v>44143245254</v>
      </c>
      <c r="I3" s="55"/>
      <c r="J3" s="2" t="s">
        <v>31</v>
      </c>
    </row>
    <row r="4" spans="1:10" ht="21.75" thickBot="1">
      <c r="A4" s="13"/>
      <c r="B4" s="30"/>
      <c r="C4" s="5"/>
      <c r="D4" s="5" t="s">
        <v>146</v>
      </c>
      <c r="E4" s="16"/>
      <c r="F4" s="77" t="s">
        <v>165</v>
      </c>
      <c r="G4" s="52" t="s">
        <v>147</v>
      </c>
      <c r="H4" s="53">
        <v>44143245254</v>
      </c>
      <c r="I4" s="55"/>
      <c r="J4" s="3" t="s">
        <v>383</v>
      </c>
    </row>
    <row r="5" spans="1:10" ht="21.75" thickBot="1">
      <c r="A5" s="13"/>
      <c r="B5" s="39" t="s">
        <v>54</v>
      </c>
      <c r="C5" s="40"/>
      <c r="D5" s="40"/>
      <c r="E5" s="41" t="s">
        <v>22</v>
      </c>
      <c r="F5" s="85" t="s">
        <v>165</v>
      </c>
      <c r="G5" s="57">
        <v>224000</v>
      </c>
      <c r="H5" s="57">
        <f>H107+1</f>
        <v>239255</v>
      </c>
      <c r="I5" s="47"/>
      <c r="J5" s="42" t="s">
        <v>47</v>
      </c>
    </row>
    <row r="6" spans="1:10" ht="34.5">
      <c r="A6" s="13"/>
      <c r="B6" s="82"/>
      <c r="C6" s="90" t="s">
        <v>348</v>
      </c>
      <c r="D6" s="90"/>
      <c r="E6" s="91"/>
      <c r="F6" s="92"/>
      <c r="G6" s="93">
        <f>G5</f>
        <v>224000</v>
      </c>
      <c r="H6" s="93">
        <f>H30+1</f>
        <v>231255</v>
      </c>
      <c r="I6" s="94" t="s">
        <v>191</v>
      </c>
      <c r="J6" s="95" t="s">
        <v>187</v>
      </c>
    </row>
    <row r="7" spans="2:10" ht="31.5">
      <c r="B7" s="7"/>
      <c r="C7" s="18" t="s">
        <v>349</v>
      </c>
      <c r="D7" s="18" t="s">
        <v>154</v>
      </c>
      <c r="E7" s="19" t="s">
        <v>5</v>
      </c>
      <c r="F7" s="44"/>
      <c r="G7" s="58">
        <f>G6+1</f>
        <v>224001</v>
      </c>
      <c r="H7" s="58">
        <f>G7+253</f>
        <v>224254</v>
      </c>
      <c r="I7" s="49">
        <v>1</v>
      </c>
      <c r="J7" s="36" t="s">
        <v>187</v>
      </c>
    </row>
    <row r="8" spans="2:10" ht="51.75" customHeight="1">
      <c r="B8" s="7"/>
      <c r="C8" s="14"/>
      <c r="D8" s="45" t="s">
        <v>189</v>
      </c>
      <c r="E8" s="34" t="s">
        <v>5</v>
      </c>
      <c r="F8" s="37"/>
      <c r="G8" s="59">
        <f>G7</f>
        <v>224001</v>
      </c>
      <c r="H8" s="59">
        <f>G8+253</f>
        <v>224254</v>
      </c>
      <c r="I8" s="80"/>
      <c r="J8" s="38" t="s">
        <v>188</v>
      </c>
    </row>
    <row r="9" spans="2:10" ht="28.5" customHeight="1">
      <c r="B9" s="7"/>
      <c r="C9" s="14"/>
      <c r="D9" s="81" t="s">
        <v>212</v>
      </c>
      <c r="E9" s="28" t="s">
        <v>21</v>
      </c>
      <c r="F9" s="20"/>
      <c r="G9" s="78">
        <f>G8+249</f>
        <v>224250</v>
      </c>
      <c r="H9" s="78">
        <f>H8</f>
        <v>224254</v>
      </c>
      <c r="I9" s="48"/>
      <c r="J9" s="27" t="s">
        <v>148</v>
      </c>
    </row>
    <row r="10" spans="2:10" ht="31.5">
      <c r="B10" s="7"/>
      <c r="C10" s="18" t="s">
        <v>350</v>
      </c>
      <c r="D10" s="18" t="s">
        <v>166</v>
      </c>
      <c r="E10" s="19" t="s">
        <v>5</v>
      </c>
      <c r="F10" s="44"/>
      <c r="G10" s="58">
        <f>G7+1000</f>
        <v>225001</v>
      </c>
      <c r="H10" s="58">
        <f>H7+1000</f>
        <v>225254</v>
      </c>
      <c r="I10" s="49">
        <v>1</v>
      </c>
      <c r="J10" s="36" t="s">
        <v>187</v>
      </c>
    </row>
    <row r="11" spans="2:10" ht="51.75" customHeight="1">
      <c r="B11" s="7"/>
      <c r="C11" s="14"/>
      <c r="D11" s="45" t="s">
        <v>205</v>
      </c>
      <c r="E11" s="34" t="s">
        <v>5</v>
      </c>
      <c r="F11" s="37"/>
      <c r="G11" s="59">
        <f>G8+1000</f>
        <v>225001</v>
      </c>
      <c r="H11" s="59">
        <f>G11+253</f>
        <v>225254</v>
      </c>
      <c r="I11" s="80"/>
      <c r="J11" s="38" t="s">
        <v>188</v>
      </c>
    </row>
    <row r="12" spans="2:10" ht="28.5" customHeight="1">
      <c r="B12" s="7"/>
      <c r="C12" s="14"/>
      <c r="D12" s="81" t="s">
        <v>212</v>
      </c>
      <c r="E12" s="28" t="s">
        <v>21</v>
      </c>
      <c r="F12" s="20"/>
      <c r="G12" s="78">
        <f>G11+249</f>
        <v>225250</v>
      </c>
      <c r="H12" s="78">
        <f>H11</f>
        <v>225254</v>
      </c>
      <c r="I12" s="48"/>
      <c r="J12" s="27" t="s">
        <v>148</v>
      </c>
    </row>
    <row r="13" spans="2:10" ht="31.5">
      <c r="B13" s="7"/>
      <c r="C13" s="18" t="s">
        <v>351</v>
      </c>
      <c r="D13" s="18" t="s">
        <v>170</v>
      </c>
      <c r="E13" s="19" t="s">
        <v>5</v>
      </c>
      <c r="F13" s="44"/>
      <c r="G13" s="58">
        <f>G10+1000</f>
        <v>226001</v>
      </c>
      <c r="H13" s="58">
        <f>H10+1000</f>
        <v>226254</v>
      </c>
      <c r="I13" s="49">
        <v>1</v>
      </c>
      <c r="J13" s="36" t="s">
        <v>187</v>
      </c>
    </row>
    <row r="14" spans="2:10" ht="51.75" customHeight="1">
      <c r="B14" s="7"/>
      <c r="C14" s="14"/>
      <c r="D14" s="45" t="s">
        <v>206</v>
      </c>
      <c r="E14" s="34" t="s">
        <v>5</v>
      </c>
      <c r="F14" s="37"/>
      <c r="G14" s="59">
        <f>G11+1000</f>
        <v>226001</v>
      </c>
      <c r="H14" s="59">
        <f>G14+253</f>
        <v>226254</v>
      </c>
      <c r="I14" s="80"/>
      <c r="J14" s="38" t="s">
        <v>188</v>
      </c>
    </row>
    <row r="15" spans="2:10" ht="28.5" customHeight="1">
      <c r="B15" s="7"/>
      <c r="C15" s="14"/>
      <c r="D15" s="81" t="s">
        <v>212</v>
      </c>
      <c r="E15" s="28" t="s">
        <v>21</v>
      </c>
      <c r="F15" s="20"/>
      <c r="G15" s="78">
        <f>G14+249</f>
        <v>226250</v>
      </c>
      <c r="H15" s="78">
        <f>H14</f>
        <v>226254</v>
      </c>
      <c r="I15" s="48"/>
      <c r="J15" s="27" t="s">
        <v>148</v>
      </c>
    </row>
    <row r="16" spans="2:10" ht="31.5">
      <c r="B16" s="7"/>
      <c r="C16" s="18" t="s">
        <v>352</v>
      </c>
      <c r="D16" s="18" t="s">
        <v>173</v>
      </c>
      <c r="E16" s="19" t="s">
        <v>5</v>
      </c>
      <c r="F16" s="44"/>
      <c r="G16" s="58">
        <f>G13+1000</f>
        <v>227001</v>
      </c>
      <c r="H16" s="58">
        <f>H13+1000</f>
        <v>227254</v>
      </c>
      <c r="I16" s="49">
        <v>1</v>
      </c>
      <c r="J16" s="36" t="s">
        <v>187</v>
      </c>
    </row>
    <row r="17" spans="2:10" ht="51.75" customHeight="1">
      <c r="B17" s="7"/>
      <c r="C17" s="14"/>
      <c r="D17" s="45" t="s">
        <v>207</v>
      </c>
      <c r="E17" s="34" t="s">
        <v>5</v>
      </c>
      <c r="F17" s="37"/>
      <c r="G17" s="59">
        <f>G14+1000</f>
        <v>227001</v>
      </c>
      <c r="H17" s="59">
        <f>G17+253</f>
        <v>227254</v>
      </c>
      <c r="I17" s="80"/>
      <c r="J17" s="38" t="s">
        <v>188</v>
      </c>
    </row>
    <row r="18" spans="2:10" ht="28.5" customHeight="1">
      <c r="B18" s="7"/>
      <c r="C18" s="14"/>
      <c r="D18" s="81" t="s">
        <v>212</v>
      </c>
      <c r="E18" s="28" t="s">
        <v>21</v>
      </c>
      <c r="F18" s="20"/>
      <c r="G18" s="78">
        <f>G17+249</f>
        <v>227250</v>
      </c>
      <c r="H18" s="78">
        <f>H17</f>
        <v>227254</v>
      </c>
      <c r="I18" s="48"/>
      <c r="J18" s="27" t="s">
        <v>148</v>
      </c>
    </row>
    <row r="19" spans="2:10" ht="31.5">
      <c r="B19" s="7"/>
      <c r="C19" s="18" t="s">
        <v>353</v>
      </c>
      <c r="D19" s="18" t="s">
        <v>181</v>
      </c>
      <c r="E19" s="19" t="s">
        <v>5</v>
      </c>
      <c r="F19" s="44"/>
      <c r="G19" s="58">
        <f>G16+1000</f>
        <v>228001</v>
      </c>
      <c r="H19" s="58">
        <f>H16+1000</f>
        <v>228254</v>
      </c>
      <c r="I19" s="49">
        <v>1</v>
      </c>
      <c r="J19" s="36" t="s">
        <v>187</v>
      </c>
    </row>
    <row r="20" spans="2:10" ht="51.75" customHeight="1">
      <c r="B20" s="7"/>
      <c r="C20" s="14"/>
      <c r="D20" s="45" t="s">
        <v>208</v>
      </c>
      <c r="E20" s="34" t="s">
        <v>5</v>
      </c>
      <c r="F20" s="37"/>
      <c r="G20" s="59">
        <f>G17+1000</f>
        <v>228001</v>
      </c>
      <c r="H20" s="59">
        <f>G20+253</f>
        <v>228254</v>
      </c>
      <c r="I20" s="80"/>
      <c r="J20" s="38" t="s">
        <v>188</v>
      </c>
    </row>
    <row r="21" spans="2:10" ht="28.5" customHeight="1">
      <c r="B21" s="7"/>
      <c r="C21" s="14"/>
      <c r="D21" s="81" t="s">
        <v>212</v>
      </c>
      <c r="E21" s="28" t="s">
        <v>21</v>
      </c>
      <c r="F21" s="20"/>
      <c r="G21" s="78">
        <f>G20+249</f>
        <v>228250</v>
      </c>
      <c r="H21" s="78">
        <f>H20</f>
        <v>228254</v>
      </c>
      <c r="I21" s="48"/>
      <c r="J21" s="27" t="s">
        <v>148</v>
      </c>
    </row>
    <row r="22" spans="2:10" ht="31.5">
      <c r="B22" s="7"/>
      <c r="C22" s="18" t="s">
        <v>354</v>
      </c>
      <c r="D22" s="18" t="s">
        <v>178</v>
      </c>
      <c r="E22" s="19" t="s">
        <v>5</v>
      </c>
      <c r="F22" s="44"/>
      <c r="G22" s="58">
        <f>G19+1000</f>
        <v>229001</v>
      </c>
      <c r="H22" s="58">
        <f>H19+1000</f>
        <v>229254</v>
      </c>
      <c r="I22" s="49">
        <v>1</v>
      </c>
      <c r="J22" s="36" t="s">
        <v>187</v>
      </c>
    </row>
    <row r="23" spans="2:10" ht="51.75" customHeight="1">
      <c r="B23" s="7"/>
      <c r="C23" s="14"/>
      <c r="D23" s="45" t="s">
        <v>209</v>
      </c>
      <c r="E23" s="34" t="s">
        <v>5</v>
      </c>
      <c r="F23" s="37"/>
      <c r="G23" s="59">
        <f>G20+1000</f>
        <v>229001</v>
      </c>
      <c r="H23" s="59">
        <f>G23+253</f>
        <v>229254</v>
      </c>
      <c r="I23" s="80"/>
      <c r="J23" s="38" t="s">
        <v>188</v>
      </c>
    </row>
    <row r="24" spans="2:10" ht="28.5" customHeight="1">
      <c r="B24" s="7"/>
      <c r="C24" s="14"/>
      <c r="D24" s="81" t="s">
        <v>212</v>
      </c>
      <c r="E24" s="28" t="s">
        <v>21</v>
      </c>
      <c r="F24" s="20"/>
      <c r="G24" s="78">
        <f>G23+249</f>
        <v>229250</v>
      </c>
      <c r="H24" s="78">
        <f>H23</f>
        <v>229254</v>
      </c>
      <c r="I24" s="48"/>
      <c r="J24" s="27" t="s">
        <v>148</v>
      </c>
    </row>
    <row r="25" spans="2:10" ht="31.5">
      <c r="B25" s="7"/>
      <c r="C25" s="18" t="s">
        <v>355</v>
      </c>
      <c r="D25" s="18" t="s">
        <v>176</v>
      </c>
      <c r="E25" s="19" t="s">
        <v>5</v>
      </c>
      <c r="F25" s="44"/>
      <c r="G25" s="58">
        <f>G22+1000</f>
        <v>230001</v>
      </c>
      <c r="H25" s="58">
        <f>H22+1000</f>
        <v>230254</v>
      </c>
      <c r="I25" s="49">
        <v>1</v>
      </c>
      <c r="J25" s="36" t="s">
        <v>187</v>
      </c>
    </row>
    <row r="26" spans="2:10" ht="51.75" customHeight="1">
      <c r="B26" s="7"/>
      <c r="C26" s="14"/>
      <c r="D26" s="45" t="s">
        <v>210</v>
      </c>
      <c r="E26" s="34" t="s">
        <v>5</v>
      </c>
      <c r="F26" s="37"/>
      <c r="G26" s="59">
        <f>G23+1000</f>
        <v>230001</v>
      </c>
      <c r="H26" s="59">
        <f>G26+253</f>
        <v>230254</v>
      </c>
      <c r="I26" s="80"/>
      <c r="J26" s="38" t="s">
        <v>188</v>
      </c>
    </row>
    <row r="27" spans="2:10" ht="28.5" customHeight="1">
      <c r="B27" s="7"/>
      <c r="C27" s="14"/>
      <c r="D27" s="81" t="s">
        <v>212</v>
      </c>
      <c r="E27" s="28" t="s">
        <v>21</v>
      </c>
      <c r="F27" s="20"/>
      <c r="G27" s="78">
        <f>G26+249</f>
        <v>230250</v>
      </c>
      <c r="H27" s="78">
        <f>H26</f>
        <v>230254</v>
      </c>
      <c r="I27" s="48"/>
      <c r="J27" s="27" t="s">
        <v>148</v>
      </c>
    </row>
    <row r="28" spans="2:10" ht="31.5">
      <c r="B28" s="7"/>
      <c r="C28" s="18" t="s">
        <v>356</v>
      </c>
      <c r="D28" s="18" t="s">
        <v>175</v>
      </c>
      <c r="E28" s="19" t="s">
        <v>5</v>
      </c>
      <c r="F28" s="44"/>
      <c r="G28" s="58">
        <f>G25+1000</f>
        <v>231001</v>
      </c>
      <c r="H28" s="58">
        <f>H25+1000</f>
        <v>231254</v>
      </c>
      <c r="I28" s="49">
        <v>1</v>
      </c>
      <c r="J28" s="36" t="s">
        <v>187</v>
      </c>
    </row>
    <row r="29" spans="2:10" ht="51.75" customHeight="1">
      <c r="B29" s="7"/>
      <c r="C29" s="14"/>
      <c r="D29" s="45" t="s">
        <v>211</v>
      </c>
      <c r="E29" s="34" t="s">
        <v>5</v>
      </c>
      <c r="F29" s="37"/>
      <c r="G29" s="59">
        <f>G26+1000</f>
        <v>231001</v>
      </c>
      <c r="H29" s="59">
        <f>G29+253</f>
        <v>231254</v>
      </c>
      <c r="I29" s="80"/>
      <c r="J29" s="38" t="s">
        <v>188</v>
      </c>
    </row>
    <row r="30" spans="2:10" ht="28.5" customHeight="1">
      <c r="B30" s="7"/>
      <c r="C30" s="14"/>
      <c r="D30" s="81" t="s">
        <v>212</v>
      </c>
      <c r="E30" s="28" t="s">
        <v>21</v>
      </c>
      <c r="F30" s="20"/>
      <c r="G30" s="78">
        <f>G29+249</f>
        <v>231250</v>
      </c>
      <c r="H30" s="78">
        <f>H29</f>
        <v>231254</v>
      </c>
      <c r="I30" s="48"/>
      <c r="J30" s="27" t="s">
        <v>148</v>
      </c>
    </row>
    <row r="31" spans="1:10" ht="34.5">
      <c r="A31" s="13"/>
      <c r="B31" s="82"/>
      <c r="C31" s="90" t="s">
        <v>357</v>
      </c>
      <c r="D31" s="90"/>
      <c r="E31" s="91"/>
      <c r="F31" s="92"/>
      <c r="G31" s="93">
        <f>G5+8000</f>
        <v>232000</v>
      </c>
      <c r="H31" s="93">
        <f>H103+1</f>
        <v>235255</v>
      </c>
      <c r="I31" s="94" t="s">
        <v>203</v>
      </c>
      <c r="J31" s="95" t="s">
        <v>204</v>
      </c>
    </row>
    <row r="32" spans="2:10" ht="31.5">
      <c r="B32" s="7"/>
      <c r="C32" s="18" t="s">
        <v>358</v>
      </c>
      <c r="D32" s="18" t="s">
        <v>154</v>
      </c>
      <c r="E32" s="19" t="s">
        <v>21</v>
      </c>
      <c r="F32" s="44"/>
      <c r="G32" s="58">
        <f>G31+1</f>
        <v>232001</v>
      </c>
      <c r="H32" s="58">
        <f>G32+(I32-1)*1000+125</f>
        <v>232126</v>
      </c>
      <c r="I32" s="79">
        <v>1</v>
      </c>
      <c r="J32" s="36" t="s">
        <v>149</v>
      </c>
    </row>
    <row r="33" spans="2:10" ht="13.5" customHeight="1">
      <c r="B33" s="7"/>
      <c r="C33" s="21"/>
      <c r="D33" s="76" t="s">
        <v>150</v>
      </c>
      <c r="E33" s="22" t="s">
        <v>21</v>
      </c>
      <c r="F33" s="23"/>
      <c r="G33" s="60">
        <f>G32</f>
        <v>232001</v>
      </c>
      <c r="H33" s="60">
        <f aca="true" t="shared" si="0" ref="H33:H40">G33+I33</f>
        <v>232019</v>
      </c>
      <c r="I33" s="48">
        <v>18</v>
      </c>
      <c r="J33" s="24" t="s">
        <v>161</v>
      </c>
    </row>
    <row r="34" spans="2:10" ht="13.5" customHeight="1">
      <c r="B34" s="7"/>
      <c r="C34" s="21"/>
      <c r="D34" s="74" t="s">
        <v>151</v>
      </c>
      <c r="E34" s="22" t="s">
        <v>21</v>
      </c>
      <c r="F34" s="23"/>
      <c r="G34" s="60">
        <f>H33+1</f>
        <v>232020</v>
      </c>
      <c r="H34" s="60">
        <f t="shared" si="0"/>
        <v>232025</v>
      </c>
      <c r="I34" s="48">
        <v>5</v>
      </c>
      <c r="J34" s="24" t="s">
        <v>156</v>
      </c>
    </row>
    <row r="35" spans="2:10" ht="13.5" customHeight="1">
      <c r="B35" s="7"/>
      <c r="C35" s="21"/>
      <c r="D35" s="76" t="s">
        <v>152</v>
      </c>
      <c r="E35" s="26" t="s">
        <v>21</v>
      </c>
      <c r="F35" s="23"/>
      <c r="G35" s="60">
        <f>H34+1</f>
        <v>232026</v>
      </c>
      <c r="H35" s="60">
        <f t="shared" si="0"/>
        <v>232029</v>
      </c>
      <c r="I35" s="48">
        <v>3</v>
      </c>
      <c r="J35" s="24" t="s">
        <v>155</v>
      </c>
    </row>
    <row r="36" spans="2:10" ht="51" customHeight="1">
      <c r="B36" s="7"/>
      <c r="C36" s="21"/>
      <c r="D36" s="76" t="s">
        <v>153</v>
      </c>
      <c r="E36" s="26" t="s">
        <v>21</v>
      </c>
      <c r="F36" s="23"/>
      <c r="G36" s="60">
        <f>H35+1</f>
        <v>232030</v>
      </c>
      <c r="H36" s="60">
        <f t="shared" si="0"/>
        <v>232089</v>
      </c>
      <c r="I36" s="48">
        <v>59</v>
      </c>
      <c r="J36" s="24" t="s">
        <v>162</v>
      </c>
    </row>
    <row r="37" spans="2:10" ht="33" customHeight="1">
      <c r="B37" s="7"/>
      <c r="C37" s="21"/>
      <c r="D37" s="25" t="s">
        <v>159</v>
      </c>
      <c r="E37" s="26" t="s">
        <v>21</v>
      </c>
      <c r="F37" s="23"/>
      <c r="G37" s="60">
        <f>H36+1</f>
        <v>232090</v>
      </c>
      <c r="H37" s="60">
        <f t="shared" si="0"/>
        <v>232095</v>
      </c>
      <c r="I37" s="48">
        <v>5</v>
      </c>
      <c r="J37" s="24" t="s">
        <v>168</v>
      </c>
    </row>
    <row r="38" spans="2:10" ht="33" customHeight="1">
      <c r="B38" s="7"/>
      <c r="C38" s="21"/>
      <c r="D38" s="25" t="s">
        <v>160</v>
      </c>
      <c r="E38" s="26" t="s">
        <v>21</v>
      </c>
      <c r="F38" s="23"/>
      <c r="G38" s="60">
        <f>H37+1</f>
        <v>232096</v>
      </c>
      <c r="H38" s="60">
        <f t="shared" si="0"/>
        <v>232116</v>
      </c>
      <c r="I38" s="48">
        <v>20</v>
      </c>
      <c r="J38" s="24" t="s">
        <v>169</v>
      </c>
    </row>
    <row r="39" spans="2:10" ht="13.5" customHeight="1">
      <c r="B39" s="7"/>
      <c r="C39" s="21"/>
      <c r="D39" s="75" t="s">
        <v>157</v>
      </c>
      <c r="E39" s="22" t="s">
        <v>21</v>
      </c>
      <c r="F39" s="23"/>
      <c r="G39" s="60">
        <f>G38+I38+1</f>
        <v>232117</v>
      </c>
      <c r="H39" s="60">
        <f t="shared" si="0"/>
        <v>232119</v>
      </c>
      <c r="I39" s="48">
        <v>2</v>
      </c>
      <c r="J39" s="27" t="s">
        <v>158</v>
      </c>
    </row>
    <row r="40" spans="2:10" ht="13.5" customHeight="1">
      <c r="B40" s="7"/>
      <c r="C40" s="21"/>
      <c r="D40" s="75" t="s">
        <v>36</v>
      </c>
      <c r="E40" s="22" t="s">
        <v>21</v>
      </c>
      <c r="F40" s="23"/>
      <c r="G40" s="60">
        <f>H39+1</f>
        <v>232120</v>
      </c>
      <c r="H40" s="60">
        <f t="shared" si="0"/>
        <v>232126</v>
      </c>
      <c r="I40" s="48">
        <v>6</v>
      </c>
      <c r="J40" s="27" t="s">
        <v>37</v>
      </c>
    </row>
    <row r="41" spans="2:10" ht="31.5">
      <c r="B41" s="7"/>
      <c r="C41" s="18" t="s">
        <v>359</v>
      </c>
      <c r="D41" s="18" t="s">
        <v>166</v>
      </c>
      <c r="E41" s="19" t="s">
        <v>21</v>
      </c>
      <c r="F41" s="44"/>
      <c r="G41" s="58">
        <f>G40+I40+3</f>
        <v>232129</v>
      </c>
      <c r="H41" s="58">
        <f>G41+(I41-1)*1000+125</f>
        <v>232254</v>
      </c>
      <c r="I41" s="79">
        <v>1</v>
      </c>
      <c r="J41" s="36" t="s">
        <v>149</v>
      </c>
    </row>
    <row r="42" spans="2:10" ht="13.5" customHeight="1">
      <c r="B42" s="7"/>
      <c r="C42" s="21"/>
      <c r="D42" s="76" t="s">
        <v>150</v>
      </c>
      <c r="E42" s="22" t="s">
        <v>21</v>
      </c>
      <c r="F42" s="23"/>
      <c r="G42" s="60">
        <f>G41</f>
        <v>232129</v>
      </c>
      <c r="H42" s="60">
        <f aca="true" t="shared" si="1" ref="H42:H49">G42+I42</f>
        <v>232147</v>
      </c>
      <c r="I42" s="48">
        <v>18</v>
      </c>
      <c r="J42" s="24" t="s">
        <v>161</v>
      </c>
    </row>
    <row r="43" spans="2:10" ht="13.5" customHeight="1">
      <c r="B43" s="7"/>
      <c r="C43" s="21"/>
      <c r="D43" s="74" t="s">
        <v>151</v>
      </c>
      <c r="E43" s="22" t="s">
        <v>21</v>
      </c>
      <c r="F43" s="23"/>
      <c r="G43" s="60">
        <f>H42+1</f>
        <v>232148</v>
      </c>
      <c r="H43" s="60">
        <f t="shared" si="1"/>
        <v>232153</v>
      </c>
      <c r="I43" s="48">
        <v>5</v>
      </c>
      <c r="J43" s="24" t="s">
        <v>156</v>
      </c>
    </row>
    <row r="44" spans="2:10" ht="13.5" customHeight="1">
      <c r="B44" s="7"/>
      <c r="C44" s="21"/>
      <c r="D44" s="76" t="s">
        <v>152</v>
      </c>
      <c r="E44" s="26" t="s">
        <v>21</v>
      </c>
      <c r="F44" s="23"/>
      <c r="G44" s="60">
        <f>H43+1</f>
        <v>232154</v>
      </c>
      <c r="H44" s="60">
        <f t="shared" si="1"/>
        <v>232157</v>
      </c>
      <c r="I44" s="48">
        <v>3</v>
      </c>
      <c r="J44" s="24" t="s">
        <v>155</v>
      </c>
    </row>
    <row r="45" spans="2:10" ht="51" customHeight="1">
      <c r="B45" s="7"/>
      <c r="C45" s="21"/>
      <c r="D45" s="76" t="s">
        <v>153</v>
      </c>
      <c r="E45" s="26" t="s">
        <v>21</v>
      </c>
      <c r="F45" s="23"/>
      <c r="G45" s="60">
        <f>H44+1</f>
        <v>232158</v>
      </c>
      <c r="H45" s="60">
        <f t="shared" si="1"/>
        <v>232217</v>
      </c>
      <c r="I45" s="48">
        <v>59</v>
      </c>
      <c r="J45" s="24" t="s">
        <v>162</v>
      </c>
    </row>
    <row r="46" spans="2:10" ht="33" customHeight="1">
      <c r="B46" s="7"/>
      <c r="C46" s="21"/>
      <c r="D46" s="25" t="s">
        <v>159</v>
      </c>
      <c r="E46" s="26" t="s">
        <v>21</v>
      </c>
      <c r="F46" s="23"/>
      <c r="G46" s="60">
        <f>H45+1</f>
        <v>232218</v>
      </c>
      <c r="H46" s="60">
        <f t="shared" si="1"/>
        <v>232223</v>
      </c>
      <c r="I46" s="48">
        <v>5</v>
      </c>
      <c r="J46" s="24" t="s">
        <v>168</v>
      </c>
    </row>
    <row r="47" spans="2:10" ht="33" customHeight="1">
      <c r="B47" s="7"/>
      <c r="C47" s="21"/>
      <c r="D47" s="25" t="s">
        <v>160</v>
      </c>
      <c r="E47" s="26" t="s">
        <v>21</v>
      </c>
      <c r="F47" s="23"/>
      <c r="G47" s="60">
        <f>H46+1</f>
        <v>232224</v>
      </c>
      <c r="H47" s="60">
        <f t="shared" si="1"/>
        <v>232244</v>
      </c>
      <c r="I47" s="48">
        <v>20</v>
      </c>
      <c r="J47" s="24" t="s">
        <v>169</v>
      </c>
    </row>
    <row r="48" spans="2:10" ht="13.5" customHeight="1">
      <c r="B48" s="7"/>
      <c r="C48" s="21"/>
      <c r="D48" s="75" t="s">
        <v>157</v>
      </c>
      <c r="E48" s="22" t="s">
        <v>21</v>
      </c>
      <c r="F48" s="23"/>
      <c r="G48" s="60">
        <f>G47+I47+1</f>
        <v>232245</v>
      </c>
      <c r="H48" s="60">
        <f t="shared" si="1"/>
        <v>232247</v>
      </c>
      <c r="I48" s="48">
        <v>2</v>
      </c>
      <c r="J48" s="27" t="s">
        <v>158</v>
      </c>
    </row>
    <row r="49" spans="2:10" ht="13.5" customHeight="1">
      <c r="B49" s="7"/>
      <c r="C49" s="21"/>
      <c r="D49" s="75" t="s">
        <v>36</v>
      </c>
      <c r="E49" s="22" t="s">
        <v>21</v>
      </c>
      <c r="F49" s="23"/>
      <c r="G49" s="60">
        <f>H48+1</f>
        <v>232248</v>
      </c>
      <c r="H49" s="60">
        <f t="shared" si="1"/>
        <v>232254</v>
      </c>
      <c r="I49" s="48">
        <v>6</v>
      </c>
      <c r="J49" s="27" t="s">
        <v>37</v>
      </c>
    </row>
    <row r="50" spans="2:10" ht="31.5">
      <c r="B50" s="7"/>
      <c r="C50" s="18" t="s">
        <v>360</v>
      </c>
      <c r="D50" s="18" t="s">
        <v>170</v>
      </c>
      <c r="E50" s="19" t="s">
        <v>21</v>
      </c>
      <c r="F50" s="44"/>
      <c r="G50" s="58">
        <f>G32+1000</f>
        <v>233001</v>
      </c>
      <c r="H50" s="58">
        <f>G50+(I50-1)*1000+125</f>
        <v>233126</v>
      </c>
      <c r="I50" s="79">
        <v>1</v>
      </c>
      <c r="J50" s="36" t="s">
        <v>149</v>
      </c>
    </row>
    <row r="51" spans="2:10" ht="13.5" customHeight="1">
      <c r="B51" s="7"/>
      <c r="C51" s="21"/>
      <c r="D51" s="76" t="s">
        <v>150</v>
      </c>
      <c r="E51" s="22" t="s">
        <v>21</v>
      </c>
      <c r="F51" s="23"/>
      <c r="G51" s="60">
        <f>G50</f>
        <v>233001</v>
      </c>
      <c r="H51" s="60">
        <f aca="true" t="shared" si="2" ref="H51:H58">G51+I51</f>
        <v>233019</v>
      </c>
      <c r="I51" s="48">
        <v>18</v>
      </c>
      <c r="J51" s="24" t="s">
        <v>161</v>
      </c>
    </row>
    <row r="52" spans="2:10" ht="13.5" customHeight="1">
      <c r="B52" s="7"/>
      <c r="C52" s="21"/>
      <c r="D52" s="74" t="s">
        <v>151</v>
      </c>
      <c r="E52" s="22" t="s">
        <v>21</v>
      </c>
      <c r="F52" s="23"/>
      <c r="G52" s="60">
        <f>H51+1</f>
        <v>233020</v>
      </c>
      <c r="H52" s="60">
        <f t="shared" si="2"/>
        <v>233025</v>
      </c>
      <c r="I52" s="48">
        <v>5</v>
      </c>
      <c r="J52" s="24" t="s">
        <v>156</v>
      </c>
    </row>
    <row r="53" spans="2:10" ht="13.5" customHeight="1">
      <c r="B53" s="7"/>
      <c r="C53" s="21"/>
      <c r="D53" s="76" t="s">
        <v>152</v>
      </c>
      <c r="E53" s="26" t="s">
        <v>21</v>
      </c>
      <c r="F53" s="23"/>
      <c r="G53" s="60">
        <f>H52+1</f>
        <v>233026</v>
      </c>
      <c r="H53" s="60">
        <f t="shared" si="2"/>
        <v>233029</v>
      </c>
      <c r="I53" s="48">
        <v>3</v>
      </c>
      <c r="J53" s="24" t="s">
        <v>155</v>
      </c>
    </row>
    <row r="54" spans="2:10" ht="51" customHeight="1">
      <c r="B54" s="7"/>
      <c r="C54" s="21"/>
      <c r="D54" s="76" t="s">
        <v>153</v>
      </c>
      <c r="E54" s="26" t="s">
        <v>21</v>
      </c>
      <c r="F54" s="23"/>
      <c r="G54" s="60">
        <f>H53+1</f>
        <v>233030</v>
      </c>
      <c r="H54" s="60">
        <f t="shared" si="2"/>
        <v>233089</v>
      </c>
      <c r="I54" s="48">
        <v>59</v>
      </c>
      <c r="J54" s="24" t="s">
        <v>162</v>
      </c>
    </row>
    <row r="55" spans="2:10" ht="33" customHeight="1">
      <c r="B55" s="7"/>
      <c r="C55" s="21"/>
      <c r="D55" s="25" t="s">
        <v>159</v>
      </c>
      <c r="E55" s="26" t="s">
        <v>21</v>
      </c>
      <c r="F55" s="23"/>
      <c r="G55" s="60">
        <f>H54+1</f>
        <v>233090</v>
      </c>
      <c r="H55" s="60">
        <f t="shared" si="2"/>
        <v>233095</v>
      </c>
      <c r="I55" s="48">
        <v>5</v>
      </c>
      <c r="J55" s="24" t="s">
        <v>168</v>
      </c>
    </row>
    <row r="56" spans="2:10" ht="33" customHeight="1">
      <c r="B56" s="7"/>
      <c r="C56" s="21"/>
      <c r="D56" s="25" t="s">
        <v>160</v>
      </c>
      <c r="E56" s="26" t="s">
        <v>21</v>
      </c>
      <c r="F56" s="23"/>
      <c r="G56" s="60">
        <f>H55+1</f>
        <v>233096</v>
      </c>
      <c r="H56" s="60">
        <f t="shared" si="2"/>
        <v>233116</v>
      </c>
      <c r="I56" s="48">
        <v>20</v>
      </c>
      <c r="J56" s="24" t="s">
        <v>169</v>
      </c>
    </row>
    <row r="57" spans="2:10" ht="13.5" customHeight="1">
      <c r="B57" s="7"/>
      <c r="C57" s="21"/>
      <c r="D57" s="75" t="s">
        <v>157</v>
      </c>
      <c r="E57" s="22" t="s">
        <v>21</v>
      </c>
      <c r="F57" s="23"/>
      <c r="G57" s="60">
        <f>G56+I56+1</f>
        <v>233117</v>
      </c>
      <c r="H57" s="60">
        <f t="shared" si="2"/>
        <v>233119</v>
      </c>
      <c r="I57" s="48">
        <v>2</v>
      </c>
      <c r="J57" s="27" t="s">
        <v>158</v>
      </c>
    </row>
    <row r="58" spans="2:10" ht="13.5" customHeight="1">
      <c r="B58" s="7"/>
      <c r="C58" s="21"/>
      <c r="D58" s="75" t="s">
        <v>36</v>
      </c>
      <c r="E58" s="22" t="s">
        <v>21</v>
      </c>
      <c r="F58" s="23"/>
      <c r="G58" s="60">
        <f>H57+1</f>
        <v>233120</v>
      </c>
      <c r="H58" s="60">
        <f t="shared" si="2"/>
        <v>233126</v>
      </c>
      <c r="I58" s="48">
        <v>6</v>
      </c>
      <c r="J58" s="27" t="s">
        <v>37</v>
      </c>
    </row>
    <row r="59" spans="2:10" ht="31.5">
      <c r="B59" s="7"/>
      <c r="C59" s="18" t="s">
        <v>361</v>
      </c>
      <c r="D59" s="18" t="s">
        <v>173</v>
      </c>
      <c r="E59" s="19" t="s">
        <v>21</v>
      </c>
      <c r="F59" s="44"/>
      <c r="G59" s="58">
        <f>G58+I58+3</f>
        <v>233129</v>
      </c>
      <c r="H59" s="58">
        <f>G59+(I59-1)*1000+125</f>
        <v>233254</v>
      </c>
      <c r="I59" s="79">
        <v>1</v>
      </c>
      <c r="J59" s="36" t="s">
        <v>149</v>
      </c>
    </row>
    <row r="60" spans="2:10" ht="13.5" customHeight="1">
      <c r="B60" s="7"/>
      <c r="C60" s="21"/>
      <c r="D60" s="76" t="s">
        <v>150</v>
      </c>
      <c r="E60" s="22" t="s">
        <v>21</v>
      </c>
      <c r="F60" s="23"/>
      <c r="G60" s="60">
        <f>G59</f>
        <v>233129</v>
      </c>
      <c r="H60" s="60">
        <f aca="true" t="shared" si="3" ref="H60:H67">G60+I60</f>
        <v>233147</v>
      </c>
      <c r="I60" s="48">
        <v>18</v>
      </c>
      <c r="J60" s="24" t="s">
        <v>161</v>
      </c>
    </row>
    <row r="61" spans="2:10" ht="13.5" customHeight="1">
      <c r="B61" s="7"/>
      <c r="C61" s="21"/>
      <c r="D61" s="74" t="s">
        <v>151</v>
      </c>
      <c r="E61" s="22" t="s">
        <v>21</v>
      </c>
      <c r="F61" s="23"/>
      <c r="G61" s="60">
        <f>H60+1</f>
        <v>233148</v>
      </c>
      <c r="H61" s="60">
        <f t="shared" si="3"/>
        <v>233153</v>
      </c>
      <c r="I61" s="48">
        <v>5</v>
      </c>
      <c r="J61" s="24" t="s">
        <v>156</v>
      </c>
    </row>
    <row r="62" spans="2:10" ht="13.5" customHeight="1">
      <c r="B62" s="7"/>
      <c r="C62" s="21"/>
      <c r="D62" s="76" t="s">
        <v>152</v>
      </c>
      <c r="E62" s="26" t="s">
        <v>21</v>
      </c>
      <c r="F62" s="23"/>
      <c r="G62" s="60">
        <f>H61+1</f>
        <v>233154</v>
      </c>
      <c r="H62" s="60">
        <f t="shared" si="3"/>
        <v>233157</v>
      </c>
      <c r="I62" s="48">
        <v>3</v>
      </c>
      <c r="J62" s="24" t="s">
        <v>155</v>
      </c>
    </row>
    <row r="63" spans="2:10" ht="51" customHeight="1">
      <c r="B63" s="7"/>
      <c r="C63" s="21"/>
      <c r="D63" s="76" t="s">
        <v>153</v>
      </c>
      <c r="E63" s="26" t="s">
        <v>21</v>
      </c>
      <c r="F63" s="23"/>
      <c r="G63" s="60">
        <f>H62+1</f>
        <v>233158</v>
      </c>
      <c r="H63" s="60">
        <f t="shared" si="3"/>
        <v>233217</v>
      </c>
      <c r="I63" s="48">
        <v>59</v>
      </c>
      <c r="J63" s="24" t="s">
        <v>162</v>
      </c>
    </row>
    <row r="64" spans="2:10" ht="33" customHeight="1">
      <c r="B64" s="7"/>
      <c r="C64" s="21"/>
      <c r="D64" s="25" t="s">
        <v>159</v>
      </c>
      <c r="E64" s="26" t="s">
        <v>21</v>
      </c>
      <c r="F64" s="23"/>
      <c r="G64" s="60">
        <f>H63+1</f>
        <v>233218</v>
      </c>
      <c r="H64" s="60">
        <f t="shared" si="3"/>
        <v>233223</v>
      </c>
      <c r="I64" s="48">
        <v>5</v>
      </c>
      <c r="J64" s="24" t="s">
        <v>168</v>
      </c>
    </row>
    <row r="65" spans="2:10" ht="33" customHeight="1">
      <c r="B65" s="7"/>
      <c r="C65" s="21"/>
      <c r="D65" s="25" t="s">
        <v>160</v>
      </c>
      <c r="E65" s="26" t="s">
        <v>21</v>
      </c>
      <c r="F65" s="23"/>
      <c r="G65" s="60">
        <f>H64+1</f>
        <v>233224</v>
      </c>
      <c r="H65" s="60">
        <f t="shared" si="3"/>
        <v>233244</v>
      </c>
      <c r="I65" s="48">
        <v>20</v>
      </c>
      <c r="J65" s="24" t="s">
        <v>169</v>
      </c>
    </row>
    <row r="66" spans="2:10" ht="13.5" customHeight="1">
      <c r="B66" s="7"/>
      <c r="C66" s="21"/>
      <c r="D66" s="75" t="s">
        <v>157</v>
      </c>
      <c r="E66" s="22" t="s">
        <v>21</v>
      </c>
      <c r="F66" s="23"/>
      <c r="G66" s="60">
        <f>G65+I65+1</f>
        <v>233245</v>
      </c>
      <c r="H66" s="60">
        <f t="shared" si="3"/>
        <v>233247</v>
      </c>
      <c r="I66" s="48">
        <v>2</v>
      </c>
      <c r="J66" s="27" t="s">
        <v>158</v>
      </c>
    </row>
    <row r="67" spans="2:10" ht="13.5" customHeight="1">
      <c r="B67" s="7"/>
      <c r="C67" s="21"/>
      <c r="D67" s="75" t="s">
        <v>36</v>
      </c>
      <c r="E67" s="22" t="s">
        <v>21</v>
      </c>
      <c r="F67" s="23"/>
      <c r="G67" s="60">
        <f>H66+1</f>
        <v>233248</v>
      </c>
      <c r="H67" s="60">
        <f t="shared" si="3"/>
        <v>233254</v>
      </c>
      <c r="I67" s="48">
        <v>6</v>
      </c>
      <c r="J67" s="27" t="s">
        <v>37</v>
      </c>
    </row>
    <row r="68" spans="2:10" ht="31.5">
      <c r="B68" s="7"/>
      <c r="C68" s="18" t="s">
        <v>362</v>
      </c>
      <c r="D68" s="18" t="s">
        <v>181</v>
      </c>
      <c r="E68" s="19" t="s">
        <v>21</v>
      </c>
      <c r="F68" s="44"/>
      <c r="G68" s="58">
        <f>G50+1000</f>
        <v>234001</v>
      </c>
      <c r="H68" s="58">
        <f>G68+(I68-1)*1000+125</f>
        <v>234126</v>
      </c>
      <c r="I68" s="79">
        <v>1</v>
      </c>
      <c r="J68" s="36" t="s">
        <v>149</v>
      </c>
    </row>
    <row r="69" spans="2:10" ht="13.5" customHeight="1">
      <c r="B69" s="7"/>
      <c r="C69" s="21"/>
      <c r="D69" s="76" t="s">
        <v>150</v>
      </c>
      <c r="E69" s="22" t="s">
        <v>21</v>
      </c>
      <c r="F69" s="23"/>
      <c r="G69" s="60">
        <f>G68</f>
        <v>234001</v>
      </c>
      <c r="H69" s="60">
        <f aca="true" t="shared" si="4" ref="H69:H76">G69+I69</f>
        <v>234019</v>
      </c>
      <c r="I69" s="48">
        <v>18</v>
      </c>
      <c r="J69" s="24" t="s">
        <v>161</v>
      </c>
    </row>
    <row r="70" spans="2:10" ht="13.5" customHeight="1">
      <c r="B70" s="7"/>
      <c r="C70" s="21"/>
      <c r="D70" s="74" t="s">
        <v>151</v>
      </c>
      <c r="E70" s="22" t="s">
        <v>21</v>
      </c>
      <c r="F70" s="23"/>
      <c r="G70" s="60">
        <f>H69+1</f>
        <v>234020</v>
      </c>
      <c r="H70" s="60">
        <f t="shared" si="4"/>
        <v>234025</v>
      </c>
      <c r="I70" s="48">
        <v>5</v>
      </c>
      <c r="J70" s="24" t="s">
        <v>156</v>
      </c>
    </row>
    <row r="71" spans="2:10" ht="13.5" customHeight="1">
      <c r="B71" s="7"/>
      <c r="C71" s="21"/>
      <c r="D71" s="76" t="s">
        <v>152</v>
      </c>
      <c r="E71" s="26" t="s">
        <v>21</v>
      </c>
      <c r="F71" s="23"/>
      <c r="G71" s="60">
        <f>H70+1</f>
        <v>234026</v>
      </c>
      <c r="H71" s="60">
        <f t="shared" si="4"/>
        <v>234029</v>
      </c>
      <c r="I71" s="48">
        <v>3</v>
      </c>
      <c r="J71" s="24" t="s">
        <v>155</v>
      </c>
    </row>
    <row r="72" spans="2:10" ht="51" customHeight="1">
      <c r="B72" s="7"/>
      <c r="C72" s="21"/>
      <c r="D72" s="76" t="s">
        <v>153</v>
      </c>
      <c r="E72" s="26" t="s">
        <v>21</v>
      </c>
      <c r="F72" s="23"/>
      <c r="G72" s="60">
        <f>H71+1</f>
        <v>234030</v>
      </c>
      <c r="H72" s="60">
        <f t="shared" si="4"/>
        <v>234089</v>
      </c>
      <c r="I72" s="48">
        <v>59</v>
      </c>
      <c r="J72" s="24" t="s">
        <v>162</v>
      </c>
    </row>
    <row r="73" spans="2:10" ht="33" customHeight="1">
      <c r="B73" s="7"/>
      <c r="C73" s="21"/>
      <c r="D73" s="25" t="s">
        <v>159</v>
      </c>
      <c r="E73" s="26" t="s">
        <v>21</v>
      </c>
      <c r="F73" s="23"/>
      <c r="G73" s="60">
        <f>H72+1</f>
        <v>234090</v>
      </c>
      <c r="H73" s="60">
        <f t="shared" si="4"/>
        <v>234095</v>
      </c>
      <c r="I73" s="48">
        <v>5</v>
      </c>
      <c r="J73" s="24" t="s">
        <v>168</v>
      </c>
    </row>
    <row r="74" spans="2:10" ht="33" customHeight="1">
      <c r="B74" s="7"/>
      <c r="C74" s="21"/>
      <c r="D74" s="25" t="s">
        <v>160</v>
      </c>
      <c r="E74" s="26" t="s">
        <v>21</v>
      </c>
      <c r="F74" s="23"/>
      <c r="G74" s="60">
        <f>H73+1</f>
        <v>234096</v>
      </c>
      <c r="H74" s="60">
        <f t="shared" si="4"/>
        <v>234116</v>
      </c>
      <c r="I74" s="48">
        <v>20</v>
      </c>
      <c r="J74" s="24" t="s">
        <v>169</v>
      </c>
    </row>
    <row r="75" spans="2:10" ht="13.5" customHeight="1">
      <c r="B75" s="7"/>
      <c r="C75" s="21"/>
      <c r="D75" s="75" t="s">
        <v>157</v>
      </c>
      <c r="E75" s="22" t="s">
        <v>21</v>
      </c>
      <c r="F75" s="23"/>
      <c r="G75" s="60">
        <f>G74+I74+1</f>
        <v>234117</v>
      </c>
      <c r="H75" s="60">
        <f t="shared" si="4"/>
        <v>234119</v>
      </c>
      <c r="I75" s="48">
        <v>2</v>
      </c>
      <c r="J75" s="27" t="s">
        <v>158</v>
      </c>
    </row>
    <row r="76" spans="2:10" ht="13.5" customHeight="1">
      <c r="B76" s="7"/>
      <c r="C76" s="21"/>
      <c r="D76" s="75" t="s">
        <v>36</v>
      </c>
      <c r="E76" s="22" t="s">
        <v>21</v>
      </c>
      <c r="F76" s="23"/>
      <c r="G76" s="60">
        <f>H75+1</f>
        <v>234120</v>
      </c>
      <c r="H76" s="60">
        <f t="shared" si="4"/>
        <v>234126</v>
      </c>
      <c r="I76" s="48">
        <v>6</v>
      </c>
      <c r="J76" s="27" t="s">
        <v>37</v>
      </c>
    </row>
    <row r="77" spans="2:10" ht="31.5">
      <c r="B77" s="7"/>
      <c r="C77" s="18" t="s">
        <v>363</v>
      </c>
      <c r="D77" s="18" t="s">
        <v>178</v>
      </c>
      <c r="E77" s="19" t="s">
        <v>21</v>
      </c>
      <c r="F77" s="44"/>
      <c r="G77" s="58">
        <f>G76+I76+3</f>
        <v>234129</v>
      </c>
      <c r="H77" s="58">
        <f>G77+(I77-1)*1000+125</f>
        <v>234254</v>
      </c>
      <c r="I77" s="79">
        <v>1</v>
      </c>
      <c r="J77" s="36" t="s">
        <v>149</v>
      </c>
    </row>
    <row r="78" spans="2:10" ht="13.5" customHeight="1">
      <c r="B78" s="7"/>
      <c r="C78" s="21"/>
      <c r="D78" s="76" t="s">
        <v>150</v>
      </c>
      <c r="E78" s="22" t="s">
        <v>21</v>
      </c>
      <c r="F78" s="23"/>
      <c r="G78" s="60">
        <f>G77</f>
        <v>234129</v>
      </c>
      <c r="H78" s="60">
        <f aca="true" t="shared" si="5" ref="H78:H85">G78+I78</f>
        <v>234147</v>
      </c>
      <c r="I78" s="48">
        <v>18</v>
      </c>
      <c r="J78" s="24" t="s">
        <v>161</v>
      </c>
    </row>
    <row r="79" spans="2:10" ht="13.5" customHeight="1">
      <c r="B79" s="7"/>
      <c r="C79" s="21"/>
      <c r="D79" s="74" t="s">
        <v>151</v>
      </c>
      <c r="E79" s="22" t="s">
        <v>21</v>
      </c>
      <c r="F79" s="23"/>
      <c r="G79" s="60">
        <f>H78+1</f>
        <v>234148</v>
      </c>
      <c r="H79" s="60">
        <f t="shared" si="5"/>
        <v>234153</v>
      </c>
      <c r="I79" s="48">
        <v>5</v>
      </c>
      <c r="J79" s="24" t="s">
        <v>156</v>
      </c>
    </row>
    <row r="80" spans="2:10" ht="13.5" customHeight="1">
      <c r="B80" s="7"/>
      <c r="C80" s="21"/>
      <c r="D80" s="76" t="s">
        <v>152</v>
      </c>
      <c r="E80" s="26" t="s">
        <v>21</v>
      </c>
      <c r="F80" s="23"/>
      <c r="G80" s="60">
        <f>H79+1</f>
        <v>234154</v>
      </c>
      <c r="H80" s="60">
        <f t="shared" si="5"/>
        <v>234157</v>
      </c>
      <c r="I80" s="48">
        <v>3</v>
      </c>
      <c r="J80" s="24" t="s">
        <v>155</v>
      </c>
    </row>
    <row r="81" spans="2:10" ht="51" customHeight="1">
      <c r="B81" s="7"/>
      <c r="C81" s="21"/>
      <c r="D81" s="76" t="s">
        <v>153</v>
      </c>
      <c r="E81" s="26" t="s">
        <v>21</v>
      </c>
      <c r="F81" s="23"/>
      <c r="G81" s="60">
        <f>H80+1</f>
        <v>234158</v>
      </c>
      <c r="H81" s="60">
        <f t="shared" si="5"/>
        <v>234217</v>
      </c>
      <c r="I81" s="48">
        <v>59</v>
      </c>
      <c r="J81" s="24" t="s">
        <v>162</v>
      </c>
    </row>
    <row r="82" spans="2:10" ht="33" customHeight="1">
      <c r="B82" s="7"/>
      <c r="C82" s="21"/>
      <c r="D82" s="25" t="s">
        <v>159</v>
      </c>
      <c r="E82" s="26" t="s">
        <v>21</v>
      </c>
      <c r="F82" s="23"/>
      <c r="G82" s="60">
        <f>H81+1</f>
        <v>234218</v>
      </c>
      <c r="H82" s="60">
        <f t="shared" si="5"/>
        <v>234223</v>
      </c>
      <c r="I82" s="48">
        <v>5</v>
      </c>
      <c r="J82" s="24" t="s">
        <v>168</v>
      </c>
    </row>
    <row r="83" spans="2:10" ht="33" customHeight="1">
      <c r="B83" s="7"/>
      <c r="C83" s="21"/>
      <c r="D83" s="25" t="s">
        <v>160</v>
      </c>
      <c r="E83" s="26" t="s">
        <v>21</v>
      </c>
      <c r="F83" s="23"/>
      <c r="G83" s="60">
        <f>H82+1</f>
        <v>234224</v>
      </c>
      <c r="H83" s="60">
        <f t="shared" si="5"/>
        <v>234244</v>
      </c>
      <c r="I83" s="48">
        <v>20</v>
      </c>
      <c r="J83" s="24" t="s">
        <v>169</v>
      </c>
    </row>
    <row r="84" spans="2:10" ht="13.5" customHeight="1">
      <c r="B84" s="7"/>
      <c r="C84" s="21"/>
      <c r="D84" s="75" t="s">
        <v>157</v>
      </c>
      <c r="E84" s="22" t="s">
        <v>21</v>
      </c>
      <c r="F84" s="23"/>
      <c r="G84" s="60">
        <f>G83+I83+1</f>
        <v>234245</v>
      </c>
      <c r="H84" s="60">
        <f t="shared" si="5"/>
        <v>234247</v>
      </c>
      <c r="I84" s="48">
        <v>2</v>
      </c>
      <c r="J84" s="27" t="s">
        <v>158</v>
      </c>
    </row>
    <row r="85" spans="2:10" ht="13.5" customHeight="1">
      <c r="B85" s="7"/>
      <c r="C85" s="21"/>
      <c r="D85" s="75" t="s">
        <v>36</v>
      </c>
      <c r="E85" s="22" t="s">
        <v>21</v>
      </c>
      <c r="F85" s="23"/>
      <c r="G85" s="60">
        <f>H84+1</f>
        <v>234248</v>
      </c>
      <c r="H85" s="60">
        <f t="shared" si="5"/>
        <v>234254</v>
      </c>
      <c r="I85" s="48">
        <v>6</v>
      </c>
      <c r="J85" s="27" t="s">
        <v>37</v>
      </c>
    </row>
    <row r="86" spans="2:10" ht="31.5">
      <c r="B86" s="7"/>
      <c r="C86" s="18" t="s">
        <v>364</v>
      </c>
      <c r="D86" s="18" t="s">
        <v>176</v>
      </c>
      <c r="E86" s="19" t="s">
        <v>21</v>
      </c>
      <c r="F86" s="44"/>
      <c r="G86" s="58">
        <f>G68+1000</f>
        <v>235001</v>
      </c>
      <c r="H86" s="58">
        <f>G86+(I86-1)*1000+125</f>
        <v>235126</v>
      </c>
      <c r="I86" s="79">
        <v>1</v>
      </c>
      <c r="J86" s="36" t="s">
        <v>149</v>
      </c>
    </row>
    <row r="87" spans="2:10" ht="13.5" customHeight="1">
      <c r="B87" s="7"/>
      <c r="C87" s="21"/>
      <c r="D87" s="76" t="s">
        <v>150</v>
      </c>
      <c r="E87" s="22" t="s">
        <v>21</v>
      </c>
      <c r="F87" s="23"/>
      <c r="G87" s="60">
        <f>G86</f>
        <v>235001</v>
      </c>
      <c r="H87" s="60">
        <f aca="true" t="shared" si="6" ref="H87:H94">G87+I87</f>
        <v>235019</v>
      </c>
      <c r="I87" s="48">
        <v>18</v>
      </c>
      <c r="J87" s="24" t="s">
        <v>161</v>
      </c>
    </row>
    <row r="88" spans="2:10" ht="13.5" customHeight="1">
      <c r="B88" s="7"/>
      <c r="C88" s="21"/>
      <c r="D88" s="74" t="s">
        <v>151</v>
      </c>
      <c r="E88" s="22" t="s">
        <v>21</v>
      </c>
      <c r="F88" s="23"/>
      <c r="G88" s="60">
        <f>H87+1</f>
        <v>235020</v>
      </c>
      <c r="H88" s="60">
        <f t="shared" si="6"/>
        <v>235025</v>
      </c>
      <c r="I88" s="48">
        <v>5</v>
      </c>
      <c r="J88" s="24" t="s">
        <v>156</v>
      </c>
    </row>
    <row r="89" spans="2:10" ht="13.5" customHeight="1">
      <c r="B89" s="7"/>
      <c r="C89" s="21"/>
      <c r="D89" s="76" t="s">
        <v>152</v>
      </c>
      <c r="E89" s="26" t="s">
        <v>21</v>
      </c>
      <c r="F89" s="23"/>
      <c r="G89" s="60">
        <f>H88+1</f>
        <v>235026</v>
      </c>
      <c r="H89" s="60">
        <f t="shared" si="6"/>
        <v>235029</v>
      </c>
      <c r="I89" s="48">
        <v>3</v>
      </c>
      <c r="J89" s="24" t="s">
        <v>155</v>
      </c>
    </row>
    <row r="90" spans="2:10" ht="51" customHeight="1">
      <c r="B90" s="7"/>
      <c r="C90" s="21"/>
      <c r="D90" s="76" t="s">
        <v>153</v>
      </c>
      <c r="E90" s="26" t="s">
        <v>21</v>
      </c>
      <c r="F90" s="23"/>
      <c r="G90" s="60">
        <f>H89+1</f>
        <v>235030</v>
      </c>
      <c r="H90" s="60">
        <f t="shared" si="6"/>
        <v>235089</v>
      </c>
      <c r="I90" s="48">
        <v>59</v>
      </c>
      <c r="J90" s="24" t="s">
        <v>162</v>
      </c>
    </row>
    <row r="91" spans="2:10" ht="33" customHeight="1">
      <c r="B91" s="7"/>
      <c r="C91" s="21"/>
      <c r="D91" s="25" t="s">
        <v>159</v>
      </c>
      <c r="E91" s="26" t="s">
        <v>21</v>
      </c>
      <c r="F91" s="23"/>
      <c r="G91" s="60">
        <f>H90+1</f>
        <v>235090</v>
      </c>
      <c r="H91" s="60">
        <f t="shared" si="6"/>
        <v>235095</v>
      </c>
      <c r="I91" s="48">
        <v>5</v>
      </c>
      <c r="J91" s="24" t="s">
        <v>168</v>
      </c>
    </row>
    <row r="92" spans="2:10" ht="33" customHeight="1">
      <c r="B92" s="7"/>
      <c r="C92" s="21"/>
      <c r="D92" s="25" t="s">
        <v>160</v>
      </c>
      <c r="E92" s="26" t="s">
        <v>21</v>
      </c>
      <c r="F92" s="23"/>
      <c r="G92" s="60">
        <f>H91+1</f>
        <v>235096</v>
      </c>
      <c r="H92" s="60">
        <f t="shared" si="6"/>
        <v>235116</v>
      </c>
      <c r="I92" s="48">
        <v>20</v>
      </c>
      <c r="J92" s="24" t="s">
        <v>169</v>
      </c>
    </row>
    <row r="93" spans="2:10" ht="13.5" customHeight="1">
      <c r="B93" s="7"/>
      <c r="C93" s="21"/>
      <c r="D93" s="75" t="s">
        <v>157</v>
      </c>
      <c r="E93" s="22" t="s">
        <v>21</v>
      </c>
      <c r="F93" s="23"/>
      <c r="G93" s="60">
        <f>G92+I92+1</f>
        <v>235117</v>
      </c>
      <c r="H93" s="60">
        <f t="shared" si="6"/>
        <v>235119</v>
      </c>
      <c r="I93" s="48">
        <v>2</v>
      </c>
      <c r="J93" s="27" t="s">
        <v>158</v>
      </c>
    </row>
    <row r="94" spans="2:10" ht="13.5" customHeight="1">
      <c r="B94" s="7"/>
      <c r="C94" s="21"/>
      <c r="D94" s="75" t="s">
        <v>36</v>
      </c>
      <c r="E94" s="22" t="s">
        <v>21</v>
      </c>
      <c r="F94" s="23"/>
      <c r="G94" s="60">
        <f>H93+1</f>
        <v>235120</v>
      </c>
      <c r="H94" s="60">
        <f t="shared" si="6"/>
        <v>235126</v>
      </c>
      <c r="I94" s="48">
        <v>6</v>
      </c>
      <c r="J94" s="27" t="s">
        <v>37</v>
      </c>
    </row>
    <row r="95" spans="2:10" ht="31.5">
      <c r="B95" s="7"/>
      <c r="C95" s="18" t="s">
        <v>365</v>
      </c>
      <c r="D95" s="18" t="s">
        <v>175</v>
      </c>
      <c r="E95" s="19" t="s">
        <v>21</v>
      </c>
      <c r="F95" s="44"/>
      <c r="G95" s="58">
        <f>G94+I94+3</f>
        <v>235129</v>
      </c>
      <c r="H95" s="58">
        <f>G95+(I95-1)*1000+126</f>
        <v>235255</v>
      </c>
      <c r="I95" s="79">
        <v>1</v>
      </c>
      <c r="J95" s="36" t="s">
        <v>149</v>
      </c>
    </row>
    <row r="96" spans="2:10" ht="13.5" customHeight="1">
      <c r="B96" s="7"/>
      <c r="C96" s="21"/>
      <c r="D96" s="76" t="s">
        <v>150</v>
      </c>
      <c r="E96" s="22" t="s">
        <v>21</v>
      </c>
      <c r="F96" s="23"/>
      <c r="G96" s="60">
        <f>G95</f>
        <v>235129</v>
      </c>
      <c r="H96" s="60">
        <f aca="true" t="shared" si="7" ref="H96:H103">G96+I96</f>
        <v>235147</v>
      </c>
      <c r="I96" s="48">
        <v>18</v>
      </c>
      <c r="J96" s="24" t="s">
        <v>161</v>
      </c>
    </row>
    <row r="97" spans="2:10" ht="13.5" customHeight="1">
      <c r="B97" s="7"/>
      <c r="C97" s="21"/>
      <c r="D97" s="74" t="s">
        <v>151</v>
      </c>
      <c r="E97" s="22" t="s">
        <v>21</v>
      </c>
      <c r="F97" s="23"/>
      <c r="G97" s="60">
        <f>H96+1</f>
        <v>235148</v>
      </c>
      <c r="H97" s="60">
        <f t="shared" si="7"/>
        <v>235153</v>
      </c>
      <c r="I97" s="48">
        <v>5</v>
      </c>
      <c r="J97" s="24" t="s">
        <v>156</v>
      </c>
    </row>
    <row r="98" spans="2:10" ht="13.5" customHeight="1">
      <c r="B98" s="7"/>
      <c r="C98" s="21"/>
      <c r="D98" s="76" t="s">
        <v>152</v>
      </c>
      <c r="E98" s="26" t="s">
        <v>21</v>
      </c>
      <c r="F98" s="23"/>
      <c r="G98" s="60">
        <f>H97+1</f>
        <v>235154</v>
      </c>
      <c r="H98" s="60">
        <f t="shared" si="7"/>
        <v>235157</v>
      </c>
      <c r="I98" s="48">
        <v>3</v>
      </c>
      <c r="J98" s="24" t="s">
        <v>155</v>
      </c>
    </row>
    <row r="99" spans="2:10" ht="51" customHeight="1">
      <c r="B99" s="7"/>
      <c r="C99" s="21"/>
      <c r="D99" s="76" t="s">
        <v>153</v>
      </c>
      <c r="E99" s="26" t="s">
        <v>21</v>
      </c>
      <c r="F99" s="23"/>
      <c r="G99" s="60">
        <f>H98+1</f>
        <v>235158</v>
      </c>
      <c r="H99" s="60">
        <f t="shared" si="7"/>
        <v>235217</v>
      </c>
      <c r="I99" s="48">
        <v>59</v>
      </c>
      <c r="J99" s="24" t="s">
        <v>162</v>
      </c>
    </row>
    <row r="100" spans="2:10" ht="33" customHeight="1">
      <c r="B100" s="7"/>
      <c r="C100" s="21"/>
      <c r="D100" s="25" t="s">
        <v>159</v>
      </c>
      <c r="E100" s="26" t="s">
        <v>21</v>
      </c>
      <c r="F100" s="23"/>
      <c r="G100" s="60">
        <f>H99+1</f>
        <v>235218</v>
      </c>
      <c r="H100" s="60">
        <f t="shared" si="7"/>
        <v>235223</v>
      </c>
      <c r="I100" s="48">
        <v>5</v>
      </c>
      <c r="J100" s="24" t="s">
        <v>168</v>
      </c>
    </row>
    <row r="101" spans="2:10" ht="33" customHeight="1">
      <c r="B101" s="7"/>
      <c r="C101" s="21"/>
      <c r="D101" s="25" t="s">
        <v>160</v>
      </c>
      <c r="E101" s="26" t="s">
        <v>21</v>
      </c>
      <c r="F101" s="23"/>
      <c r="G101" s="60">
        <f>H100+1</f>
        <v>235224</v>
      </c>
      <c r="H101" s="60">
        <f t="shared" si="7"/>
        <v>235244</v>
      </c>
      <c r="I101" s="48">
        <v>20</v>
      </c>
      <c r="J101" s="24" t="s">
        <v>169</v>
      </c>
    </row>
    <row r="102" spans="2:10" ht="13.5" customHeight="1">
      <c r="B102" s="7"/>
      <c r="C102" s="21"/>
      <c r="D102" s="75" t="s">
        <v>157</v>
      </c>
      <c r="E102" s="22" t="s">
        <v>21</v>
      </c>
      <c r="F102" s="23"/>
      <c r="G102" s="60">
        <f>G101+I101+1</f>
        <v>235245</v>
      </c>
      <c r="H102" s="60">
        <f t="shared" si="7"/>
        <v>235247</v>
      </c>
      <c r="I102" s="48">
        <v>2</v>
      </c>
      <c r="J102" s="27" t="s">
        <v>158</v>
      </c>
    </row>
    <row r="103" spans="2:10" ht="13.5" customHeight="1">
      <c r="B103" s="7"/>
      <c r="C103" s="21"/>
      <c r="D103" s="75" t="s">
        <v>36</v>
      </c>
      <c r="E103" s="22" t="s">
        <v>21</v>
      </c>
      <c r="F103" s="23"/>
      <c r="G103" s="60">
        <f>H102+1</f>
        <v>235248</v>
      </c>
      <c r="H103" s="60">
        <f t="shared" si="7"/>
        <v>235254</v>
      </c>
      <c r="I103" s="48">
        <v>6</v>
      </c>
      <c r="J103" s="27" t="s">
        <v>37</v>
      </c>
    </row>
    <row r="104" spans="1:10" ht="34.5">
      <c r="A104" s="13"/>
      <c r="B104" s="82"/>
      <c r="C104" s="90" t="s">
        <v>366</v>
      </c>
      <c r="D104" s="90" t="s">
        <v>184</v>
      </c>
      <c r="E104" s="91" t="s">
        <v>21</v>
      </c>
      <c r="F104" s="92"/>
      <c r="G104" s="93">
        <f>G86+1000</f>
        <v>236001</v>
      </c>
      <c r="H104" s="93">
        <f>G104+(I104-1)*1000+253</f>
        <v>237254</v>
      </c>
      <c r="I104" s="94">
        <v>2</v>
      </c>
      <c r="J104" s="95" t="s">
        <v>182</v>
      </c>
    </row>
    <row r="105" spans="2:10" ht="99.75" customHeight="1">
      <c r="B105" s="7"/>
      <c r="C105" s="21"/>
      <c r="D105" s="63" t="s">
        <v>185</v>
      </c>
      <c r="E105" s="64" t="s">
        <v>22</v>
      </c>
      <c r="F105" s="67" t="s">
        <v>186</v>
      </c>
      <c r="G105" s="65">
        <f>G104</f>
        <v>236001</v>
      </c>
      <c r="H105" s="65">
        <f>G105+1000+253</f>
        <v>237254</v>
      </c>
      <c r="I105" s="48"/>
      <c r="J105" s="33" t="s">
        <v>182</v>
      </c>
    </row>
    <row r="106" spans="1:10" ht="21">
      <c r="A106" s="13"/>
      <c r="B106" s="82"/>
      <c r="C106" s="90" t="s">
        <v>55</v>
      </c>
      <c r="D106" s="90"/>
      <c r="E106" s="91" t="s">
        <v>21</v>
      </c>
      <c r="F106" s="92"/>
      <c r="G106" s="93">
        <f>G105+2000</f>
        <v>238001</v>
      </c>
      <c r="H106" s="93">
        <f>H105+1000</f>
        <v>238254</v>
      </c>
      <c r="I106" s="94">
        <v>1</v>
      </c>
      <c r="J106" s="95" t="s">
        <v>40</v>
      </c>
    </row>
    <row r="107" spans="1:10" ht="86.25">
      <c r="A107" s="13"/>
      <c r="B107" s="82"/>
      <c r="C107" s="90" t="s">
        <v>71</v>
      </c>
      <c r="D107" s="90"/>
      <c r="E107" s="91" t="s">
        <v>21</v>
      </c>
      <c r="F107" s="92"/>
      <c r="G107" s="93">
        <f>G106+1000</f>
        <v>239001</v>
      </c>
      <c r="H107" s="93">
        <f>H106+1000</f>
        <v>239254</v>
      </c>
      <c r="I107" s="94">
        <v>1</v>
      </c>
      <c r="J107" s="95" t="s">
        <v>68</v>
      </c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 Backbone und HAMNET</dc:title>
  <dc:subject/>
  <dc:creator>oe6rke,oe7fmi</dc:creator>
  <cp:keywords/>
  <dc:description/>
  <cp:lastModifiedBy> </cp:lastModifiedBy>
  <cp:lastPrinted>2009-01-16T13:52:12Z</cp:lastPrinted>
  <dcterms:created xsi:type="dcterms:W3CDTF">2008-12-19T18:09:27Z</dcterms:created>
  <dcterms:modified xsi:type="dcterms:W3CDTF">2009-05-17T19:14:59Z</dcterms:modified>
  <cp:category/>
  <cp:version/>
  <cp:contentType/>
  <cp:contentStatus/>
</cp:coreProperties>
</file>